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Сводка!$A$5:$B$206</definedName>
    <definedName name="_xlnm.Print_Titles" localSheetId="1">Лист1!$4:$4</definedName>
    <definedName name="_xlnm.Print_Titles" localSheetId="0">Сводка!$5:$5</definedName>
  </definedNames>
  <calcPr calcId="124519" refMode="R1C1"/>
</workbook>
</file>

<file path=xl/calcChain.xml><?xml version="1.0" encoding="utf-8"?>
<calcChain xmlns="http://schemas.openxmlformats.org/spreadsheetml/2006/main">
  <c r="D80" i="1"/>
  <c r="C82"/>
  <c r="C79"/>
  <c r="E115"/>
  <c r="C66"/>
  <c r="D34"/>
  <c r="D74"/>
  <c r="D66"/>
  <c r="D133"/>
  <c r="D82"/>
  <c r="D79" s="1"/>
  <c r="C133"/>
  <c r="E126"/>
  <c r="D46" l="1"/>
  <c r="C30"/>
  <c r="E83"/>
  <c r="C32"/>
  <c r="C21"/>
  <c r="C199"/>
  <c r="C193"/>
  <c r="D41" l="1"/>
  <c r="D32"/>
  <c r="D11"/>
  <c r="C138" l="1"/>
  <c r="D38"/>
  <c r="E111"/>
  <c r="C54"/>
  <c r="D54"/>
  <c r="D30"/>
  <c r="E119"/>
  <c r="E89"/>
  <c r="E90"/>
  <c r="E91"/>
  <c r="E67"/>
  <c r="E68"/>
  <c r="E70"/>
  <c r="E71"/>
  <c r="E88"/>
  <c r="C74"/>
  <c r="C65" s="1"/>
  <c r="C58" s="1"/>
  <c r="E101"/>
  <c r="D19"/>
  <c r="E124"/>
  <c r="E125"/>
  <c r="C80"/>
  <c r="E122"/>
  <c r="C189"/>
  <c r="C192"/>
  <c r="C191" s="1"/>
  <c r="C197"/>
  <c r="C196" s="1"/>
  <c r="D132"/>
  <c r="C53" l="1"/>
  <c r="D65"/>
  <c r="D58" s="1"/>
  <c r="D53" s="1"/>
  <c r="D193" l="1"/>
  <c r="D192" s="1"/>
  <c r="D191" s="1"/>
  <c r="D130"/>
  <c r="D52" s="1"/>
  <c r="C130"/>
  <c r="C128"/>
  <c r="D172"/>
  <c r="C172"/>
  <c r="D29"/>
  <c r="D28" s="1"/>
  <c r="C46"/>
  <c r="C45" s="1"/>
  <c r="E57"/>
  <c r="D10"/>
  <c r="D17"/>
  <c r="C8"/>
  <c r="D8"/>
  <c r="E9"/>
  <c r="C11"/>
  <c r="C10" s="1"/>
  <c r="E12"/>
  <c r="E13"/>
  <c r="E14"/>
  <c r="E15"/>
  <c r="C17"/>
  <c r="E18"/>
  <c r="C19"/>
  <c r="D16"/>
  <c r="E20"/>
  <c r="C23"/>
  <c r="D23"/>
  <c r="E23" s="1"/>
  <c r="E24"/>
  <c r="E25"/>
  <c r="E26"/>
  <c r="E31"/>
  <c r="E33"/>
  <c r="C34"/>
  <c r="E34" s="1"/>
  <c r="E35"/>
  <c r="E36"/>
  <c r="C38"/>
  <c r="E38" s="1"/>
  <c r="E39"/>
  <c r="E40"/>
  <c r="C41"/>
  <c r="E42"/>
  <c r="C43"/>
  <c r="D43"/>
  <c r="E44"/>
  <c r="D45"/>
  <c r="E48"/>
  <c r="E49"/>
  <c r="E50"/>
  <c r="E55"/>
  <c r="E81"/>
  <c r="E84"/>
  <c r="E85"/>
  <c r="E86"/>
  <c r="E87"/>
  <c r="E92"/>
  <c r="E93"/>
  <c r="E94"/>
  <c r="E96"/>
  <c r="E97"/>
  <c r="E98"/>
  <c r="E99"/>
  <c r="E100"/>
  <c r="E102"/>
  <c r="E103"/>
  <c r="E104"/>
  <c r="E105"/>
  <c r="E106"/>
  <c r="E107"/>
  <c r="E108"/>
  <c r="E109"/>
  <c r="E110"/>
  <c r="E112"/>
  <c r="E114"/>
  <c r="E116"/>
  <c r="E117"/>
  <c r="E118"/>
  <c r="E120"/>
  <c r="E121"/>
  <c r="E123"/>
  <c r="C132"/>
  <c r="C52" s="1"/>
  <c r="E134"/>
  <c r="E135"/>
  <c r="D138"/>
  <c r="E139"/>
  <c r="E141"/>
  <c r="E144"/>
  <c r="C145"/>
  <c r="D145"/>
  <c r="E146"/>
  <c r="C147"/>
  <c r="D147"/>
  <c r="E148"/>
  <c r="C149"/>
  <c r="D149"/>
  <c r="E150"/>
  <c r="E151"/>
  <c r="E152"/>
  <c r="C153"/>
  <c r="D153"/>
  <c r="E154"/>
  <c r="E155"/>
  <c r="C158"/>
  <c r="D158"/>
  <c r="E159"/>
  <c r="E160"/>
  <c r="E161"/>
  <c r="E162"/>
  <c r="E163"/>
  <c r="C164"/>
  <c r="D164"/>
  <c r="E165"/>
  <c r="C166"/>
  <c r="D166"/>
  <c r="E167"/>
  <c r="E168"/>
  <c r="E169"/>
  <c r="E170"/>
  <c r="E171"/>
  <c r="E174"/>
  <c r="C175"/>
  <c r="D175"/>
  <c r="E176"/>
  <c r="C188"/>
  <c r="C180" s="1"/>
  <c r="C179" s="1"/>
  <c r="D189"/>
  <c r="D188" s="1"/>
  <c r="D180" s="1"/>
  <c r="D199"/>
  <c r="D197" s="1"/>
  <c r="D196" s="1"/>
  <c r="E30"/>
  <c r="E17"/>
  <c r="E11"/>
  <c r="E41"/>
  <c r="E19"/>
  <c r="E32"/>
  <c r="E82"/>
  <c r="E46"/>
  <c r="E66"/>
  <c r="E80"/>
  <c r="E54"/>
  <c r="C16"/>
  <c r="E8"/>
  <c r="E65"/>
  <c r="E16"/>
  <c r="D7"/>
  <c r="C29"/>
  <c r="C28" s="1"/>
  <c r="E29"/>
  <c r="E45" l="1"/>
  <c r="E43"/>
  <c r="E79"/>
  <c r="D177"/>
  <c r="E172"/>
  <c r="C7"/>
  <c r="D179"/>
  <c r="E166"/>
  <c r="E147"/>
  <c r="E175"/>
  <c r="E158"/>
  <c r="E153"/>
  <c r="E149"/>
  <c r="E10"/>
  <c r="E164"/>
  <c r="E145"/>
  <c r="E28"/>
  <c r="C177"/>
  <c r="E138"/>
  <c r="E7"/>
  <c r="E58"/>
  <c r="E132"/>
  <c r="E133"/>
  <c r="E177" l="1"/>
  <c r="C6"/>
  <c r="C136"/>
  <c r="C178" s="1"/>
  <c r="E53"/>
  <c r="D136" l="1"/>
  <c r="D6"/>
  <c r="E6" s="1"/>
  <c r="E52"/>
  <c r="D178" l="1"/>
  <c r="E136"/>
</calcChain>
</file>

<file path=xl/sharedStrings.xml><?xml version="1.0" encoding="utf-8"?>
<sst xmlns="http://schemas.openxmlformats.org/spreadsheetml/2006/main" count="2189" uniqueCount="1142">
  <si>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</si>
  <si>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</si>
  <si>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</si>
  <si>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</si>
  <si>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</si>
  <si>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</si>
  <si>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</si>
  <si>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</si>
  <si>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</si>
  <si>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</si>
  <si>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</si>
  <si>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</si>
  <si>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</si>
  <si>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</si>
  <si>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</si>
  <si>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</si>
  <si>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</si>
  <si>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</si>
  <si>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</si>
  <si>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</si>
  <si>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</si>
  <si>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</si>
  <si>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</si>
  <si>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</si>
  <si>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</si>
  <si>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</si>
  <si>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</si>
  <si>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</si>
  <si>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</si>
  <si>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</si>
  <si>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</si>
  <si>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</si>
  <si>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</si>
  <si>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</si>
  <si>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</si>
  <si>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</si>
  <si>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</si>
  <si>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</si>
  <si>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</si>
  <si>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</si>
  <si>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</si>
  <si>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</si>
  <si>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</si>
  <si>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</si>
  <si>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</si>
  <si>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</si>
  <si>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</si>
  <si>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</si>
  <si>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</si>
  <si>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</si>
  <si>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</si>
  <si>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</si>
  <si>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</si>
  <si>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</si>
  <si>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</si>
  <si>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</si>
  <si>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</si>
  <si>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</si>
  <si>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</si>
  <si>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</si>
  <si>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</si>
  <si>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</si>
  <si>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</si>
  <si>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</si>
  <si>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</si>
  <si>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</si>
  <si>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</si>
  <si>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</si>
  <si>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</si>
  <si>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</si>
  <si>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</si>
  <si>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</si>
  <si>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</si>
  <si>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</si>
  <si>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</si>
  <si>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</si>
  <si>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</si>
  <si>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</si>
  <si>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</si>
  <si>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</si>
  <si>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</si>
  <si>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</si>
  <si>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</si>
  <si>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</si>
  <si>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</si>
  <si>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</si>
  <si>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</si>
  <si>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</si>
  <si>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</si>
  <si>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</si>
  <si>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</si>
  <si>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</si>
  <si>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</si>
  <si>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</si>
  <si>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</si>
  <si>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</si>
  <si>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</si>
  <si>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</si>
  <si>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</si>
  <si>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</si>
  <si>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</si>
  <si>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</si>
  <si>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</si>
  <si>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</si>
  <si>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</si>
  <si>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</si>
  <si>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</si>
  <si>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</si>
  <si>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</si>
  <si>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</si>
  <si>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</si>
  <si>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</si>
  <si>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</si>
  <si>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</si>
  <si>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</si>
  <si>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</si>
  <si>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</si>
  <si>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</si>
  <si>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</si>
  <si>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</si>
  <si>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</si>
  <si>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</si>
  <si>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</si>
  <si>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</si>
  <si>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</si>
  <si>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</si>
  <si>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</si>
  <si>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</si>
  <si>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</si>
  <si>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</si>
  <si>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</si>
  <si>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</si>
  <si>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</si>
  <si>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</si>
  <si>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</si>
  <si>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</si>
  <si>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</si>
  <si>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</si>
  <si>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</si>
  <si>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</si>
  <si>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</si>
  <si>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</si>
  <si>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</si>
  <si>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</si>
  <si>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</si>
  <si>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</si>
  <si>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</si>
  <si>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</si>
  <si>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</si>
  <si>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</si>
  <si>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</si>
  <si>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</si>
  <si>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</si>
  <si>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</si>
  <si>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</si>
  <si>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</si>
  <si>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</si>
  <si>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</si>
  <si>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</si>
  <si>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</si>
  <si>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</si>
  <si>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</si>
  <si>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</si>
  <si>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</si>
  <si>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</si>
  <si>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</si>
  <si>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</si>
  <si>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</si>
  <si>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</si>
  <si>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</si>
  <si>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</si>
  <si>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</si>
  <si>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</si>
  <si>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</si>
  <si>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</si>
  <si>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</si>
  <si>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</si>
  <si>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</si>
  <si>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</si>
  <si>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</si>
  <si>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</si>
  <si>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</si>
  <si>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</si>
  <si>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</si>
  <si>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</si>
  <si>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</si>
  <si>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</si>
  <si>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</si>
  <si>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</si>
  <si>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</si>
  <si>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</si>
  <si>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</si>
  <si>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</si>
  <si>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</si>
  <si>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</si>
  <si>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</si>
  <si>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</si>
  <si>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</si>
  <si>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</si>
  <si>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</si>
  <si>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</si>
  <si>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</si>
  <si>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</si>
  <si>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</si>
  <si>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</si>
  <si>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</si>
  <si>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</si>
  <si>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</si>
  <si>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</si>
  <si>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</si>
  <si>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</si>
  <si>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</si>
  <si>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</si>
  <si>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</si>
  <si>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</si>
  <si>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</si>
  <si>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</si>
  <si>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</si>
  <si>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</si>
  <si>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</si>
  <si>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</si>
  <si>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</si>
  <si>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</si>
  <si>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</si>
  <si>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</si>
  <si>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</si>
  <si>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</si>
  <si>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</si>
  <si>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</si>
  <si>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</si>
  <si>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</si>
  <si>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</si>
  <si>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</si>
  <si>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</si>
  <si>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</si>
  <si>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</si>
  <si>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</si>
  <si>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</si>
  <si>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</si>
  <si>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</si>
  <si>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</si>
  <si>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</si>
  <si>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</si>
  <si>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</si>
  <si>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</si>
  <si>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</si>
  <si>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</si>
  <si>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</si>
  <si>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</si>
  <si>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</si>
  <si>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</si>
  <si>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</si>
  <si>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</si>
  <si>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</si>
  <si>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</si>
  <si>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</si>
  <si>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</si>
  <si>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</si>
  <si>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</si>
  <si>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</si>
  <si>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</si>
  <si>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</si>
  <si>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</si>
  <si>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</si>
  <si>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</si>
  <si>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</si>
  <si>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</si>
  <si>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</si>
  <si>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</si>
  <si>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</si>
  <si>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</si>
  <si>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</si>
  <si>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</si>
  <si>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</si>
  <si>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</si>
  <si>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</si>
  <si>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</si>
  <si>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</si>
  <si>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</si>
  <si>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</si>
  <si>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</si>
  <si>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</si>
  <si>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</si>
  <si>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</si>
  <si>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</si>
  <si>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</si>
  <si>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</si>
  <si>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</si>
  <si>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</si>
  <si>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</si>
  <si>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</si>
  <si>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</si>
  <si>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</si>
  <si>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</si>
  <si>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</si>
  <si>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</si>
  <si>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</si>
  <si>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</si>
  <si>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</si>
  <si>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</si>
  <si>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</si>
  <si>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</si>
  <si>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</si>
  <si>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</si>
  <si>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</si>
  <si>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</si>
  <si>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</si>
  <si>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</si>
  <si>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</si>
  <si>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</si>
  <si>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</si>
  <si>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</si>
  <si>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</si>
  <si>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</si>
  <si>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</si>
  <si>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</si>
  <si>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</si>
  <si>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</si>
  <si>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</si>
  <si>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</si>
  <si>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</si>
  <si>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</si>
  <si>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</si>
  <si>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</si>
  <si>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</si>
  <si>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</si>
  <si>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</si>
  <si>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</si>
  <si>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</si>
  <si>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</si>
  <si>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</si>
  <si>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</si>
  <si>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</si>
  <si>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</si>
  <si>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</si>
  <si>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</si>
  <si>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</si>
  <si>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</si>
  <si>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</si>
  <si>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</si>
  <si>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</si>
  <si>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</si>
  <si>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</si>
  <si>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</si>
  <si>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</si>
  <si>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</si>
  <si>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</si>
  <si>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</si>
  <si>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</si>
  <si>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</si>
  <si>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</si>
  <si>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</si>
  <si>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</si>
  <si>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</si>
  <si>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</si>
  <si>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</si>
  <si>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</si>
  <si>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</si>
  <si>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</si>
  <si>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</si>
  <si>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</si>
  <si>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</si>
  <si>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</si>
  <si>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</si>
  <si>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</si>
  <si>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</si>
  <si>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</si>
  <si>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</si>
  <si>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</si>
  <si>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</si>
  <si>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</si>
  <si>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</si>
  <si>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</si>
  <si>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</si>
  <si>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</si>
  <si>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</si>
  <si>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</si>
  <si>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</si>
  <si>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</si>
  <si>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</si>
  <si>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</si>
  <si>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</si>
  <si>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</si>
  <si>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</si>
  <si>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</si>
  <si>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</si>
  <si>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</si>
  <si>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</si>
  <si>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</si>
  <si>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</si>
  <si>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</si>
  <si>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</si>
  <si>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</si>
  <si>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</si>
  <si>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</si>
  <si>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</si>
  <si>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</si>
  <si>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</si>
  <si>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</si>
  <si>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</si>
  <si>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</si>
  <si>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</si>
  <si>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</si>
  <si>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</si>
  <si>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</si>
  <si>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</si>
  <si>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</si>
  <si>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</si>
  <si>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</si>
  <si>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</si>
  <si>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</si>
  <si>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</si>
  <si>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</si>
  <si>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</si>
  <si>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</si>
  <si>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</si>
  <si>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</si>
  <si>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</si>
  <si>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</si>
  <si>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</si>
  <si>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</si>
  <si>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</si>
  <si>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</si>
  <si>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</si>
  <si>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</si>
  <si>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</si>
  <si>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</si>
  <si>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</si>
  <si>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</si>
  <si>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</si>
  <si>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</si>
  <si>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</si>
  <si>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</si>
  <si>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</si>
  <si>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</si>
  <si>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</si>
  <si>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</si>
  <si>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</si>
  <si>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</si>
  <si>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</si>
  <si>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</si>
  <si>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</si>
  <si>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</si>
  <si>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</si>
  <si>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</si>
  <si>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</si>
  <si>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</si>
  <si>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</si>
  <si>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</si>
  <si>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</si>
  <si>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</si>
  <si>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</si>
  <si>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</si>
  <si>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</si>
  <si>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</si>
  <si>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</si>
  <si>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</si>
  <si>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</si>
  <si>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</si>
  <si>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</si>
  <si>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</si>
  <si>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</si>
  <si>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</si>
  <si>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</si>
  <si>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</si>
  <si>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</si>
  <si>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</si>
  <si>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</si>
  <si>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</si>
  <si>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</si>
  <si>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</si>
  <si>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</si>
  <si>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</si>
  <si>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</si>
  <si>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</si>
  <si>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</si>
  <si>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</si>
  <si>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</si>
  <si>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</si>
  <si>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</si>
  <si>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</si>
  <si>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</si>
  <si>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</si>
  <si>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</si>
  <si>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</si>
  <si>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</si>
  <si>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</si>
  <si>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</si>
  <si>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</si>
  <si>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</si>
  <si>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</si>
  <si>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</si>
  <si>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</si>
  <si>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</si>
  <si>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</si>
  <si>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</si>
  <si>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</si>
  <si>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</si>
  <si>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</si>
  <si>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</si>
  <si>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</si>
  <si>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</si>
  <si>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</si>
  <si>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</si>
  <si>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</si>
  <si>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</si>
  <si>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</si>
  <si>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</si>
  <si>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</si>
  <si>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</si>
  <si>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</si>
  <si>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</si>
  <si>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</si>
  <si>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</si>
  <si>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</si>
  <si>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</si>
  <si>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</si>
  <si>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</si>
  <si>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</si>
  <si>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</si>
  <si>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</si>
  <si>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</si>
  <si>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</si>
  <si>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</si>
  <si>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</si>
  <si>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</si>
  <si>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</si>
  <si>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</si>
  <si>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</si>
  <si>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</si>
  <si>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</si>
  <si>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</si>
  <si>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</si>
  <si>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</si>
  <si>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</si>
  <si>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</si>
  <si>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</si>
  <si>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</si>
  <si>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</si>
  <si>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</si>
  <si>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</si>
  <si>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</si>
  <si>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</si>
  <si>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</si>
  <si>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</si>
  <si>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</si>
  <si>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</si>
  <si>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</si>
  <si>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</si>
  <si>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</si>
  <si>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</si>
  <si>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</si>
  <si>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</si>
  <si>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</si>
  <si>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</si>
  <si>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</si>
  <si>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</si>
  <si>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</si>
  <si>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</si>
  <si>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</si>
  <si>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</si>
  <si>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</si>
  <si>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</si>
  <si>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</si>
  <si>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</si>
  <si>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</si>
  <si>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</si>
  <si>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</si>
  <si>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</si>
  <si>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</si>
  <si>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</si>
  <si>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</si>
  <si>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</si>
  <si>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</si>
  <si>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</si>
  <si>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</si>
  <si>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</si>
  <si>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</si>
  <si>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</si>
  <si>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</si>
  <si>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</si>
  <si>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</si>
  <si>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</si>
  <si>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</si>
  <si>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</si>
  <si>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</si>
  <si>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</si>
  <si>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</si>
  <si>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</si>
  <si>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</si>
  <si>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</si>
  <si>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</si>
  <si>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</si>
  <si>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</si>
  <si>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</si>
  <si>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</si>
  <si>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</si>
  <si>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</si>
  <si>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</si>
  <si>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</si>
  <si>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</si>
  <si>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</si>
  <si>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</si>
  <si>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</si>
  <si>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</si>
  <si>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</si>
  <si>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</si>
  <si>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</si>
  <si>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</si>
  <si>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</si>
  <si>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</si>
  <si>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</si>
  <si>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</si>
  <si>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</si>
  <si>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</si>
  <si>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</si>
  <si>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</si>
  <si>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</si>
  <si>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</si>
  <si>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</si>
  <si>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</si>
  <si>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</si>
  <si>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</si>
  <si>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</si>
  <si>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</si>
  <si>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</si>
  <si>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</si>
  <si>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</si>
  <si>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</si>
  <si>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</si>
  <si>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</si>
  <si>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</si>
  <si>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</si>
  <si>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</si>
  <si>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</si>
  <si>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</si>
  <si>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</si>
  <si>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</si>
  <si>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</si>
  <si>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</si>
  <si>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</si>
  <si>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</si>
  <si>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</si>
  <si>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</si>
  <si>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</si>
  <si>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</si>
  <si>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</si>
  <si>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</si>
  <si>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</si>
  <si>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</si>
  <si>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</si>
  <si>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</si>
  <si>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</si>
  <si>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</si>
  <si>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</si>
  <si>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</si>
  <si>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</si>
  <si>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</si>
  <si>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</si>
  <si>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</si>
  <si>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</si>
  <si>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</si>
  <si>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</si>
  <si>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</si>
  <si>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</si>
  <si>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</si>
  <si>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</si>
  <si>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</si>
  <si>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</si>
  <si>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</si>
  <si>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</si>
  <si>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</si>
  <si>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</si>
  <si>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</si>
  <si>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</si>
  <si>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</si>
  <si>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</si>
  <si>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</si>
  <si>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</si>
  <si>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</si>
  <si>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</si>
  <si>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</si>
  <si>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</si>
  <si>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</si>
  <si>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</si>
  <si>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</si>
  <si>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</si>
  <si>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</si>
  <si>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</si>
  <si>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</si>
  <si>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</si>
  <si>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</si>
  <si>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</si>
  <si>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</si>
  <si>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</si>
  <si>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</si>
  <si>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</si>
  <si>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</si>
  <si>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</si>
  <si>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</si>
  <si>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</si>
  <si>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</si>
  <si>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</si>
  <si>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</si>
  <si>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</si>
  <si>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</si>
  <si>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</si>
  <si>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</si>
  <si>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</si>
  <si>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</si>
  <si>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</si>
  <si>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</si>
  <si>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</si>
  <si>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</si>
  <si>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</si>
  <si>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</si>
  <si>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</si>
  <si>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</si>
  <si>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</si>
  <si>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</si>
  <si>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</si>
  <si>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</si>
  <si>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</si>
  <si>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</si>
  <si>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</si>
  <si>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</si>
  <si>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</si>
  <si>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</si>
  <si>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</si>
  <si>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</si>
  <si>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</si>
  <si>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</si>
  <si>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</si>
  <si>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</si>
  <si>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</si>
  <si>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</si>
  <si>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</si>
  <si>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</si>
  <si>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</si>
  <si>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</si>
  <si>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</si>
  <si>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</si>
  <si>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</si>
  <si>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</si>
  <si>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</si>
  <si>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</si>
  <si>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</si>
  <si>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</si>
  <si>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</si>
  <si>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</si>
  <si>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</si>
  <si>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</si>
  <si>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</si>
  <si>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</si>
  <si>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</si>
  <si>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</si>
  <si>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</si>
  <si>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</si>
  <si>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</si>
  <si>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</si>
  <si>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</si>
  <si>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</si>
  <si>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</si>
  <si>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</si>
  <si>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</si>
  <si>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</si>
  <si>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</si>
  <si>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</si>
  <si>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</si>
  <si>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</si>
  <si>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</si>
  <si>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</si>
  <si>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</si>
  <si>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</si>
  <si>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</si>
  <si>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</si>
  <si>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</si>
  <si>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</si>
  <si>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</si>
  <si>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</si>
  <si>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</si>
  <si>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</si>
  <si>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</si>
  <si>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</si>
  <si>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</si>
  <si>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</si>
  <si>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</si>
  <si>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</si>
  <si>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</si>
  <si>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</si>
  <si>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</si>
  <si>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</si>
  <si>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</si>
  <si>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</si>
  <si>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</si>
  <si>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</si>
  <si>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</si>
  <si>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</si>
  <si>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</si>
  <si>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</si>
  <si>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</si>
  <si>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</si>
  <si>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</si>
  <si>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</si>
  <si>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</si>
  <si>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</si>
  <si>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</si>
  <si>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</si>
  <si>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</si>
  <si>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</si>
  <si>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</si>
  <si>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</si>
  <si>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</si>
  <si>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</si>
  <si>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</si>
  <si>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</si>
  <si>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</si>
  <si>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</si>
  <si>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</si>
  <si>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</si>
  <si>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</si>
  <si>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</si>
  <si>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</si>
  <si>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</si>
  <si>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</si>
  <si>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</si>
  <si>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</si>
  <si>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</si>
  <si>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</si>
  <si>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</si>
  <si>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</si>
  <si>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</si>
  <si>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</si>
  <si>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</si>
  <si>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</si>
  <si>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</si>
  <si>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</si>
  <si>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</si>
  <si>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</si>
  <si>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</si>
  <si>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</si>
  <si>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</si>
  <si>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</si>
  <si>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</si>
  <si>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</si>
  <si>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</si>
  <si>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</si>
  <si>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</si>
  <si>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</si>
  <si>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</si>
  <si>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</si>
  <si>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</si>
  <si>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</si>
  <si>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</si>
  <si>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</si>
  <si>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</si>
  <si>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</si>
  <si>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</si>
  <si>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</si>
  <si>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</si>
  <si>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</si>
  <si>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</si>
  <si>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</si>
  <si>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</si>
  <si>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</si>
  <si>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</si>
  <si>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</si>
  <si>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</si>
  <si>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</si>
  <si>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</si>
  <si>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</si>
  <si>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</si>
  <si>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</si>
  <si>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</si>
  <si>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</si>
  <si>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</si>
  <si>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</si>
  <si>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</si>
  <si>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</si>
  <si>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</si>
  <si>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</si>
  <si>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</si>
  <si>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</si>
  <si>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</si>
  <si>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</si>
  <si>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</si>
  <si>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</si>
  <si>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</si>
  <si>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</si>
  <si>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</si>
  <si>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</si>
  <si>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</si>
  <si>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</si>
  <si>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</si>
  <si>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</si>
  <si>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</si>
  <si>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</si>
  <si>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</si>
  <si>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</si>
  <si>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</si>
  <si>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</si>
  <si>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</si>
  <si>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</si>
  <si>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</si>
  <si>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</si>
  <si>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</si>
  <si>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</si>
  <si>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</si>
  <si>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</si>
  <si>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</si>
  <si>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</si>
  <si>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</si>
  <si>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</si>
  <si>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</si>
  <si>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</si>
  <si>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</si>
  <si>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</si>
  <si>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</si>
  <si>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</si>
  <si>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</si>
  <si>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</si>
  <si>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</si>
  <si>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</si>
  <si>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</si>
  <si>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</si>
  <si>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</si>
  <si>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</si>
  <si>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</si>
  <si>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</si>
  <si>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</si>
  <si>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</si>
  <si>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</si>
  <si>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</si>
  <si>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</si>
  <si>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</si>
  <si>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</si>
  <si>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</si>
  <si>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</si>
  <si>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</si>
  <si>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</si>
  <si>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</si>
  <si>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</si>
  <si>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</si>
  <si>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</si>
  <si>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</si>
  <si>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</si>
  <si>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</si>
  <si>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</si>
  <si>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</si>
  <si>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</si>
  <si>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</si>
  <si>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</si>
  <si>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</si>
  <si>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</si>
  <si>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</si>
  <si>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</si>
  <si>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</si>
  <si>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</si>
  <si>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</si>
  <si>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</si>
  <si>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</si>
  <si>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</si>
  <si>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</si>
  <si>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</si>
  <si>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</si>
  <si>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</si>
  <si>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</si>
  <si>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</si>
  <si>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</si>
  <si>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</si>
  <si>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</si>
  <si>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</si>
  <si>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</si>
  <si>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</si>
  <si>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</si>
  <si>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</si>
  <si>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</si>
  <si>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</si>
  <si>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</si>
  <si>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</si>
  <si>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</si>
  <si>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</si>
  <si>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</si>
  <si>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</si>
  <si>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</si>
  <si>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</si>
  <si>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</si>
  <si>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</si>
  <si>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</si>
  <si>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</si>
  <si>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</si>
  <si>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</si>
  <si>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</si>
  <si>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</si>
  <si>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</si>
  <si>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</si>
  <si>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</si>
  <si>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</si>
  <si>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</si>
  <si>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</si>
  <si>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</si>
  <si>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</si>
  <si>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</si>
  <si>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</si>
  <si>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</si>
  <si>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</si>
  <si>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</si>
  <si>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</si>
  <si>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</si>
  <si>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</si>
  <si>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</si>
  <si>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</si>
  <si>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</si>
  <si>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</si>
  <si>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</si>
  <si>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</si>
  <si>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</si>
  <si>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</si>
  <si>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</si>
  <si>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</si>
  <si>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</si>
  <si>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</si>
  <si>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</si>
  <si>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</si>
  <si>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</si>
  <si>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</si>
  <si>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</si>
  <si>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</si>
  <si>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</si>
  <si>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</si>
  <si>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</si>
  <si>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</si>
  <si>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</si>
  <si>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</si>
  <si>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</si>
  <si>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</si>
  <si>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</si>
  <si>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</si>
  <si>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</si>
  <si>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</si>
  <si>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</si>
  <si>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</si>
  <si>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</si>
  <si>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</si>
  <si>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</si>
  <si>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</si>
  <si>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</si>
  <si>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</si>
  <si>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</si>
  <si>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</si>
  <si>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</si>
  <si>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</si>
  <si>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</si>
  <si>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</si>
  <si>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</si>
  <si>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</si>
  <si>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</si>
  <si>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</si>
  <si>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</si>
  <si>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</si>
  <si>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</si>
  <si>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</si>
  <si>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</si>
  <si>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</si>
  <si>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</si>
  <si>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</si>
  <si>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</si>
  <si>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</si>
  <si>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</si>
  <si>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</si>
  <si>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</si>
  <si>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</si>
  <si>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</si>
  <si>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</si>
  <si>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</si>
  <si>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</si>
  <si>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</si>
  <si>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</si>
  <si>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</si>
  <si>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</si>
  <si>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</si>
  <si>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</si>
  <si>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</si>
  <si>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</si>
  <si>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</si>
  <si>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</si>
  <si>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</si>
  <si>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</si>
  <si>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</si>
  <si>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</si>
  <si>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</si>
  <si>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</si>
  <si>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</si>
  <si>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</si>
  <si>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</si>
  <si>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</si>
  <si>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</si>
  <si>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</si>
  <si>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</si>
  <si>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</si>
  <si>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</si>
  <si>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</si>
  <si>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</si>
  <si>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</si>
  <si>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</si>
  <si>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</si>
  <si>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</si>
  <si>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</si>
  <si>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</si>
  <si>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</si>
  <si>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</si>
  <si>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</si>
  <si>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</si>
  <si>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</si>
  <si>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</si>
  <si>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</si>
  <si>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</si>
  <si>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</si>
  <si>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</si>
  <si>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</si>
  <si>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</si>
  <si>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</si>
  <si>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</si>
  <si>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</si>
  <si>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</si>
  <si>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</si>
  <si>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</si>
  <si>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</si>
  <si>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</si>
  <si>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</si>
  <si>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</si>
  <si>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</si>
  <si>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</si>
  <si>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</si>
  <si>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</si>
  <si>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</si>
  <si>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 xml:space="preserve">                                                                       на 01.04.2019года</t>
  </si>
  <si>
    <t>Исполнено      на                      01.04.2019г</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</si>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</sst>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1"/>
  <sheetViews>
    <sheetView showZeros="0" tabSelected="1" zoomScale="140" zoomScaleNormal="140" workbookViewId="0">
      <pane xSplit="2" ySplit="7" topLeftCell="C168" activePane="bottomRight" state="frozen"/>
      <selection pane="topRight" activeCell="C1" sqref="C1"/>
      <selection pane="bottomLeft" activeCell="A119" sqref="A119"/>
      <selection pane="bottomRight" activeCell="C171" sqref="C17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1136</v>
      </c>
      <c r="B3" s="6"/>
      <c r="C3" s="4"/>
      <c r="D3" s="4"/>
      <c r="E3" s="5"/>
    </row>
    <row r="4" spans="1:5">
      <c r="A4" s="7"/>
      <c r="B4" s="7"/>
    </row>
    <row r="5" spans="1:5" ht="35.25" customHeight="1">
      <c r="A5" s="8" t="s">
        <v>2</v>
      </c>
      <c r="B5" s="8" t="s">
        <v>3</v>
      </c>
      <c r="C5" s="8" t="s">
        <v>1061</v>
      </c>
      <c r="D5" s="8" t="s">
        <v>1137</v>
      </c>
      <c r="E5" s="8" t="s">
        <v>4</v>
      </c>
    </row>
    <row r="6" spans="1:5" s="12" customFormat="1">
      <c r="A6" s="9" t="s">
        <v>5</v>
      </c>
      <c r="B6" s="10"/>
      <c r="C6" s="11">
        <f>C7+C52</f>
        <v>298299.2</v>
      </c>
      <c r="D6" s="11">
        <f>D7+D52</f>
        <v>59439.260999999991</v>
      </c>
      <c r="E6" s="11">
        <f t="shared" ref="E6:E11" si="0">D6/C6*100</f>
        <v>19.926054444664949</v>
      </c>
    </row>
    <row r="7" spans="1:5" s="16" customFormat="1">
      <c r="A7" s="13" t="s">
        <v>6</v>
      </c>
      <c r="B7" s="14" t="s">
        <v>7</v>
      </c>
      <c r="C7" s="15">
        <f>C8+C10+C16+C23+C26+C28+C41+C45+C50+C43</f>
        <v>40840.5</v>
      </c>
      <c r="D7" s="15">
        <f>D8+D10+D16+D23+D26+D28+D41+D45+D50+D43+D51+D27</f>
        <v>10097.899999999996</v>
      </c>
      <c r="E7" s="15">
        <f t="shared" si="0"/>
        <v>24.725211493492967</v>
      </c>
    </row>
    <row r="8" spans="1:5" s="16" customFormat="1">
      <c r="A8" s="13" t="s">
        <v>8</v>
      </c>
      <c r="B8" s="14" t="s">
        <v>9</v>
      </c>
      <c r="C8" s="15">
        <f>C9</f>
        <v>11437</v>
      </c>
      <c r="D8" s="15">
        <f>D9</f>
        <v>2125.1999999999998</v>
      </c>
      <c r="E8" s="15">
        <f t="shared" si="0"/>
        <v>18.581795925504938</v>
      </c>
    </row>
    <row r="9" spans="1:5">
      <c r="A9" s="17" t="s">
        <v>10</v>
      </c>
      <c r="B9" s="18" t="s">
        <v>11</v>
      </c>
      <c r="C9" s="19">
        <v>11437</v>
      </c>
      <c r="D9" s="19">
        <v>2125.1999999999998</v>
      </c>
      <c r="E9" s="19">
        <f t="shared" si="0"/>
        <v>18.581795925504938</v>
      </c>
    </row>
    <row r="10" spans="1:5" ht="24">
      <c r="A10" s="13" t="s">
        <v>12</v>
      </c>
      <c r="B10" s="14" t="s">
        <v>13</v>
      </c>
      <c r="C10" s="15">
        <f>C11</f>
        <v>6063.8</v>
      </c>
      <c r="D10" s="15">
        <f>D11</f>
        <v>1637.3</v>
      </c>
      <c r="E10" s="15">
        <f t="shared" si="0"/>
        <v>27.001220356871926</v>
      </c>
    </row>
    <row r="11" spans="1:5" ht="25.5" customHeight="1">
      <c r="A11" s="17" t="s">
        <v>14</v>
      </c>
      <c r="B11" s="18" t="s">
        <v>15</v>
      </c>
      <c r="C11" s="19">
        <f>C12+C13+C14+C15</f>
        <v>6063.8</v>
      </c>
      <c r="D11" s="19">
        <f>D12+D13+D14+D15</f>
        <v>1637.3</v>
      </c>
      <c r="E11" s="19">
        <f t="shared" si="0"/>
        <v>27.001220356871926</v>
      </c>
    </row>
    <row r="12" spans="1:5" ht="47.25" customHeight="1">
      <c r="A12" s="17" t="s">
        <v>16</v>
      </c>
      <c r="B12" s="18" t="s">
        <v>1065</v>
      </c>
      <c r="C12" s="19">
        <v>2198.8000000000002</v>
      </c>
      <c r="D12" s="19">
        <v>719.3</v>
      </c>
      <c r="E12" s="19">
        <f t="shared" ref="E12:E20" si="1">D12/C12*100</f>
        <v>32.71329816263416</v>
      </c>
    </row>
    <row r="13" spans="1:5" ht="59.25" customHeight="1">
      <c r="A13" s="17" t="s">
        <v>17</v>
      </c>
      <c r="B13" s="18" t="s">
        <v>1064</v>
      </c>
      <c r="C13" s="19">
        <v>15.4</v>
      </c>
      <c r="D13" s="19">
        <v>5</v>
      </c>
      <c r="E13" s="19">
        <f t="shared" si="1"/>
        <v>32.467532467532465</v>
      </c>
    </row>
    <row r="14" spans="1:5" ht="46.5" customHeight="1">
      <c r="A14" s="17" t="s">
        <v>18</v>
      </c>
      <c r="B14" s="18" t="s">
        <v>1063</v>
      </c>
      <c r="C14" s="19">
        <v>4258.3</v>
      </c>
      <c r="D14" s="19">
        <v>1054.5999999999999</v>
      </c>
      <c r="E14" s="19">
        <f t="shared" si="1"/>
        <v>24.765751591010492</v>
      </c>
    </row>
    <row r="15" spans="1:5" ht="46.5" customHeight="1">
      <c r="A15" s="17" t="s">
        <v>19</v>
      </c>
      <c r="B15" s="18" t="s">
        <v>1062</v>
      </c>
      <c r="C15" s="19">
        <v>-408.7</v>
      </c>
      <c r="D15" s="19">
        <v>-141.6</v>
      </c>
      <c r="E15" s="19">
        <f t="shared" si="1"/>
        <v>34.646439931490093</v>
      </c>
    </row>
    <row r="16" spans="1:5">
      <c r="A16" s="13" t="s">
        <v>20</v>
      </c>
      <c r="B16" s="20" t="s">
        <v>21</v>
      </c>
      <c r="C16" s="15">
        <f>C17+C19+C21</f>
        <v>2878.4</v>
      </c>
      <c r="D16" s="15">
        <f>D17+D19</f>
        <v>1857.6</v>
      </c>
      <c r="E16" s="15">
        <f t="shared" si="1"/>
        <v>64.535853251806557</v>
      </c>
    </row>
    <row r="17" spans="1:5" ht="22.5">
      <c r="A17" s="17" t="s">
        <v>22</v>
      </c>
      <c r="B17" s="18" t="s">
        <v>23</v>
      </c>
      <c r="C17" s="19">
        <f>C18</f>
        <v>1655</v>
      </c>
      <c r="D17" s="19">
        <f>D18</f>
        <v>344.1</v>
      </c>
      <c r="E17" s="19">
        <f t="shared" si="1"/>
        <v>20.791540785498491</v>
      </c>
    </row>
    <row r="18" spans="1:5" ht="22.5">
      <c r="A18" s="17" t="s">
        <v>22</v>
      </c>
      <c r="B18" s="18" t="s">
        <v>24</v>
      </c>
      <c r="C18" s="19">
        <v>1655</v>
      </c>
      <c r="D18" s="19">
        <v>344.1</v>
      </c>
      <c r="E18" s="19">
        <f t="shared" si="1"/>
        <v>20.791540785498491</v>
      </c>
    </row>
    <row r="19" spans="1:5">
      <c r="A19" s="17" t="s">
        <v>25</v>
      </c>
      <c r="B19" s="18" t="s">
        <v>26</v>
      </c>
      <c r="C19" s="19">
        <f>C20</f>
        <v>1223.4000000000001</v>
      </c>
      <c r="D19" s="19">
        <f>D20</f>
        <v>1513.5</v>
      </c>
      <c r="E19" s="19">
        <f t="shared" si="1"/>
        <v>123.71260421775378</v>
      </c>
    </row>
    <row r="20" spans="1:5">
      <c r="A20" s="17" t="s">
        <v>25</v>
      </c>
      <c r="B20" s="18" t="s">
        <v>27</v>
      </c>
      <c r="C20" s="19">
        <v>1223.4000000000001</v>
      </c>
      <c r="D20" s="19">
        <v>1513.5</v>
      </c>
      <c r="E20" s="19">
        <f t="shared" si="1"/>
        <v>123.71260421775378</v>
      </c>
    </row>
    <row r="21" spans="1:5" ht="22.5">
      <c r="A21" s="17" t="s">
        <v>28</v>
      </c>
      <c r="B21" s="18" t="s">
        <v>29</v>
      </c>
      <c r="C21" s="19">
        <f>C22</f>
        <v>0</v>
      </c>
      <c r="D21" s="19"/>
      <c r="E21" s="19"/>
    </row>
    <row r="22" spans="1:5" ht="22.5">
      <c r="A22" s="17" t="s">
        <v>28</v>
      </c>
      <c r="B22" s="18" t="s">
        <v>30</v>
      </c>
      <c r="C22" s="19"/>
      <c r="D22" s="19"/>
      <c r="E22" s="19"/>
    </row>
    <row r="23" spans="1:5">
      <c r="A23" s="13" t="s">
        <v>31</v>
      </c>
      <c r="B23" s="14" t="s">
        <v>32</v>
      </c>
      <c r="C23" s="15">
        <f>SUM(C24:C25)</f>
        <v>15896</v>
      </c>
      <c r="D23" s="15">
        <f>SUM(D24:D25)</f>
        <v>3011.7</v>
      </c>
      <c r="E23" s="15">
        <f t="shared" ref="E23:E44" si="2">D23/C23*100</f>
        <v>18.946275792652241</v>
      </c>
    </row>
    <row r="24" spans="1:5">
      <c r="A24" s="17" t="s">
        <v>33</v>
      </c>
      <c r="B24" s="18" t="s">
        <v>34</v>
      </c>
      <c r="C24" s="19">
        <v>935</v>
      </c>
      <c r="D24" s="19">
        <v>124.6</v>
      </c>
      <c r="E24" s="19">
        <f t="shared" si="2"/>
        <v>13.32620320855615</v>
      </c>
    </row>
    <row r="25" spans="1:5">
      <c r="A25" s="17" t="s">
        <v>35</v>
      </c>
      <c r="B25" s="18" t="s">
        <v>36</v>
      </c>
      <c r="C25" s="19">
        <v>14961</v>
      </c>
      <c r="D25" s="19">
        <v>2887.1</v>
      </c>
      <c r="E25" s="19">
        <f t="shared" si="2"/>
        <v>19.297506851146313</v>
      </c>
    </row>
    <row r="26" spans="1:5">
      <c r="A26" s="13" t="s">
        <v>37</v>
      </c>
      <c r="B26" s="14" t="s">
        <v>38</v>
      </c>
      <c r="C26" s="15">
        <v>711</v>
      </c>
      <c r="D26" s="15">
        <v>212.3</v>
      </c>
      <c r="E26" s="15">
        <f t="shared" si="2"/>
        <v>29.859353023909989</v>
      </c>
    </row>
    <row r="27" spans="1:5">
      <c r="A27" s="13" t="s">
        <v>1053</v>
      </c>
      <c r="B27" s="14" t="s">
        <v>1054</v>
      </c>
      <c r="C27" s="15"/>
      <c r="D27" s="15"/>
      <c r="E27" s="15"/>
    </row>
    <row r="28" spans="1:5" ht="24" customHeight="1">
      <c r="A28" s="13" t="s">
        <v>39</v>
      </c>
      <c r="B28" s="21" t="s">
        <v>40</v>
      </c>
      <c r="C28" s="22">
        <f>C29+C38+C37</f>
        <v>2919.9</v>
      </c>
      <c r="D28" s="22">
        <f>D29+D38+D37</f>
        <v>716.9</v>
      </c>
      <c r="E28" s="22">
        <f t="shared" si="2"/>
        <v>24.552210692146989</v>
      </c>
    </row>
    <row r="29" spans="1:5" ht="58.5" customHeight="1">
      <c r="A29" s="17" t="s">
        <v>41</v>
      </c>
      <c r="B29" s="18" t="s">
        <v>42</v>
      </c>
      <c r="C29" s="19">
        <f>C30+C32+C34</f>
        <v>2346</v>
      </c>
      <c r="D29" s="19">
        <f>D30+D32+D34</f>
        <v>641.30000000000007</v>
      </c>
      <c r="E29" s="19">
        <f t="shared" si="2"/>
        <v>27.335890878090368</v>
      </c>
    </row>
    <row r="30" spans="1:5" ht="43.5" customHeight="1">
      <c r="A30" s="17" t="s">
        <v>43</v>
      </c>
      <c r="B30" s="18" t="s">
        <v>1027</v>
      </c>
      <c r="C30" s="19">
        <f>C31</f>
        <v>1500</v>
      </c>
      <c r="D30" s="19">
        <f>D31</f>
        <v>406.5</v>
      </c>
      <c r="E30" s="19">
        <f t="shared" si="2"/>
        <v>27.1</v>
      </c>
    </row>
    <row r="31" spans="1:5" ht="56.25" customHeight="1">
      <c r="A31" s="17" t="s">
        <v>44</v>
      </c>
      <c r="B31" s="18" t="s">
        <v>1026</v>
      </c>
      <c r="C31" s="19">
        <v>1500</v>
      </c>
      <c r="D31" s="19">
        <v>406.5</v>
      </c>
      <c r="E31" s="19">
        <f t="shared" si="2"/>
        <v>27.1</v>
      </c>
    </row>
    <row r="32" spans="1:5" ht="48.75" customHeight="1">
      <c r="A32" s="17" t="s">
        <v>45</v>
      </c>
      <c r="B32" s="18" t="s">
        <v>46</v>
      </c>
      <c r="C32" s="19">
        <f>C33</f>
        <v>473</v>
      </c>
      <c r="D32" s="19">
        <f>D33</f>
        <v>147.6</v>
      </c>
      <c r="E32" s="19">
        <f t="shared" si="2"/>
        <v>31.20507399577167</v>
      </c>
    </row>
    <row r="33" spans="1:5" ht="56.25">
      <c r="A33" s="17" t="s">
        <v>47</v>
      </c>
      <c r="B33" s="18" t="s">
        <v>48</v>
      </c>
      <c r="C33" s="19">
        <v>473</v>
      </c>
      <c r="D33" s="19">
        <v>147.6</v>
      </c>
      <c r="E33" s="19">
        <f t="shared" si="2"/>
        <v>31.20507399577167</v>
      </c>
    </row>
    <row r="34" spans="1:5" ht="56.25">
      <c r="A34" s="17" t="s">
        <v>49</v>
      </c>
      <c r="B34" s="18" t="s">
        <v>50</v>
      </c>
      <c r="C34" s="19">
        <f>C35+C36</f>
        <v>373</v>
      </c>
      <c r="D34" s="19">
        <f>D35+D36</f>
        <v>87.2</v>
      </c>
      <c r="E34" s="19">
        <f t="shared" si="2"/>
        <v>23.378016085790883</v>
      </c>
    </row>
    <row r="35" spans="1:5" ht="45">
      <c r="A35" s="17" t="s">
        <v>51</v>
      </c>
      <c r="B35" s="18" t="s">
        <v>52</v>
      </c>
      <c r="C35" s="19">
        <v>87</v>
      </c>
      <c r="D35" s="19">
        <v>20.8</v>
      </c>
      <c r="E35" s="19">
        <f t="shared" si="2"/>
        <v>23.908045977011493</v>
      </c>
    </row>
    <row r="36" spans="1:5" ht="45">
      <c r="A36" s="17" t="s">
        <v>53</v>
      </c>
      <c r="B36" s="18" t="s">
        <v>54</v>
      </c>
      <c r="C36" s="19">
        <v>286</v>
      </c>
      <c r="D36" s="19">
        <v>66.400000000000006</v>
      </c>
      <c r="E36" s="19">
        <f t="shared" si="2"/>
        <v>23.216783216783217</v>
      </c>
    </row>
    <row r="37" spans="1:5" ht="30" customHeight="1">
      <c r="A37" s="17" t="s">
        <v>1055</v>
      </c>
      <c r="B37" s="18" t="s">
        <v>1056</v>
      </c>
      <c r="C37" s="19"/>
      <c r="D37" s="19">
        <v>0.3</v>
      </c>
      <c r="E37" s="19"/>
    </row>
    <row r="38" spans="1:5" ht="47.25" customHeight="1">
      <c r="A38" s="17" t="s">
        <v>55</v>
      </c>
      <c r="B38" s="18" t="s">
        <v>56</v>
      </c>
      <c r="C38" s="19">
        <f>C39+C40</f>
        <v>573.9</v>
      </c>
      <c r="D38" s="19">
        <f>D39+D40</f>
        <v>75.3</v>
      </c>
      <c r="E38" s="19">
        <f t="shared" si="2"/>
        <v>13.120752744380553</v>
      </c>
    </row>
    <row r="39" spans="1:5" ht="47.25" customHeight="1">
      <c r="A39" s="17" t="s">
        <v>57</v>
      </c>
      <c r="B39" s="18" t="s">
        <v>58</v>
      </c>
      <c r="C39" s="19">
        <v>223</v>
      </c>
      <c r="D39" s="19">
        <v>32.4</v>
      </c>
      <c r="E39" s="19">
        <f t="shared" si="2"/>
        <v>14.52914798206278</v>
      </c>
    </row>
    <row r="40" spans="1:5" ht="47.25" customHeight="1">
      <c r="A40" s="17" t="s">
        <v>59</v>
      </c>
      <c r="B40" s="18" t="s">
        <v>60</v>
      </c>
      <c r="C40" s="19">
        <v>350.9</v>
      </c>
      <c r="D40" s="19">
        <v>42.9</v>
      </c>
      <c r="E40" s="19">
        <f t="shared" si="2"/>
        <v>12.225705329153605</v>
      </c>
    </row>
    <row r="41" spans="1:5" ht="16.5" customHeight="1">
      <c r="A41" s="13" t="s">
        <v>61</v>
      </c>
      <c r="B41" s="14" t="s">
        <v>62</v>
      </c>
      <c r="C41" s="15">
        <f>SUM(C42:C42)</f>
        <v>7</v>
      </c>
      <c r="D41" s="15">
        <f>SUM(D42:D42)</f>
        <v>0.8</v>
      </c>
      <c r="E41" s="15">
        <f t="shared" si="2"/>
        <v>11.428571428571429</v>
      </c>
    </row>
    <row r="42" spans="1:5">
      <c r="A42" s="17" t="s">
        <v>63</v>
      </c>
      <c r="B42" s="18" t="s">
        <v>64</v>
      </c>
      <c r="C42" s="19">
        <v>7</v>
      </c>
      <c r="D42" s="19">
        <v>0.8</v>
      </c>
      <c r="E42" s="19">
        <f t="shared" si="2"/>
        <v>11.428571428571429</v>
      </c>
    </row>
    <row r="43" spans="1:5" ht="22.5">
      <c r="A43" s="23" t="s">
        <v>65</v>
      </c>
      <c r="B43" s="14" t="s">
        <v>66</v>
      </c>
      <c r="C43" s="24">
        <f>C44</f>
        <v>224</v>
      </c>
      <c r="D43" s="24">
        <f>D44</f>
        <v>17</v>
      </c>
      <c r="E43" s="24">
        <f t="shared" si="2"/>
        <v>7.5892857142857135</v>
      </c>
    </row>
    <row r="44" spans="1:5" ht="19.5" customHeight="1">
      <c r="A44" s="17" t="s">
        <v>67</v>
      </c>
      <c r="B44" s="18" t="s">
        <v>68</v>
      </c>
      <c r="C44" s="19">
        <v>224</v>
      </c>
      <c r="D44" s="19">
        <v>17</v>
      </c>
      <c r="E44" s="19">
        <f t="shared" si="2"/>
        <v>7.5892857142857135</v>
      </c>
    </row>
    <row r="45" spans="1:5" ht="24">
      <c r="A45" s="13" t="s">
        <v>69</v>
      </c>
      <c r="B45" s="14" t="s">
        <v>70</v>
      </c>
      <c r="C45" s="15">
        <f>C46+C49</f>
        <v>587.4</v>
      </c>
      <c r="D45" s="15">
        <f>D46+D49</f>
        <v>4.3</v>
      </c>
      <c r="E45" s="15">
        <f t="shared" ref="E45:E57" si="3">D45/C45*100</f>
        <v>0.73203949608443986</v>
      </c>
    </row>
    <row r="46" spans="1:5" ht="45.75" customHeight="1">
      <c r="A46" s="17" t="s">
        <v>71</v>
      </c>
      <c r="B46" s="18" t="s">
        <v>72</v>
      </c>
      <c r="C46" s="19">
        <f>C47+C48</f>
        <v>187.4</v>
      </c>
      <c r="D46" s="19">
        <f>D47+D48</f>
        <v>0</v>
      </c>
      <c r="E46" s="19">
        <f t="shared" si="3"/>
        <v>0</v>
      </c>
    </row>
    <row r="47" spans="1:5" ht="52.5" customHeight="1">
      <c r="A47" s="17" t="s">
        <v>1017</v>
      </c>
      <c r="B47" s="18" t="s">
        <v>1018</v>
      </c>
      <c r="C47" s="19"/>
      <c r="D47" s="19"/>
      <c r="E47" s="19"/>
    </row>
    <row r="48" spans="1:5" ht="57.75" customHeight="1">
      <c r="A48" s="17" t="s">
        <v>73</v>
      </c>
      <c r="B48" s="18" t="s">
        <v>74</v>
      </c>
      <c r="C48" s="19">
        <v>187.4</v>
      </c>
      <c r="D48" s="19"/>
      <c r="E48" s="19">
        <f t="shared" si="3"/>
        <v>0</v>
      </c>
    </row>
    <row r="49" spans="1:7" ht="22.5">
      <c r="A49" s="17" t="s">
        <v>75</v>
      </c>
      <c r="B49" s="18" t="s">
        <v>76</v>
      </c>
      <c r="C49" s="19">
        <v>400</v>
      </c>
      <c r="D49" s="19">
        <v>4.3</v>
      </c>
      <c r="E49" s="19">
        <f t="shared" si="3"/>
        <v>1.075</v>
      </c>
    </row>
    <row r="50" spans="1:7" ht="14.25" customHeight="1">
      <c r="A50" s="13" t="s">
        <v>77</v>
      </c>
      <c r="B50" s="14" t="s">
        <v>78</v>
      </c>
      <c r="C50" s="15">
        <v>116</v>
      </c>
      <c r="D50" s="15">
        <v>491.4</v>
      </c>
      <c r="E50" s="15">
        <f t="shared" si="3"/>
        <v>423.62068965517238</v>
      </c>
    </row>
    <row r="51" spans="1:7" ht="14.25" customHeight="1">
      <c r="A51" s="13" t="s">
        <v>79</v>
      </c>
      <c r="B51" s="14" t="s">
        <v>80</v>
      </c>
      <c r="C51" s="15"/>
      <c r="D51" s="15">
        <v>23.4</v>
      </c>
      <c r="E51" s="15"/>
    </row>
    <row r="52" spans="1:7">
      <c r="A52" s="13" t="s">
        <v>81</v>
      </c>
      <c r="B52" s="14" t="s">
        <v>82</v>
      </c>
      <c r="C52" s="15">
        <f>C53+C132+C128+C130</f>
        <v>257458.7</v>
      </c>
      <c r="D52" s="15">
        <f>D53+D132+D128+D130</f>
        <v>49341.360999999997</v>
      </c>
      <c r="E52" s="15">
        <f t="shared" si="3"/>
        <v>19.164767397644749</v>
      </c>
    </row>
    <row r="53" spans="1:7" ht="25.5" customHeight="1">
      <c r="A53" s="13" t="s">
        <v>83</v>
      </c>
      <c r="B53" s="14" t="s">
        <v>84</v>
      </c>
      <c r="C53" s="15">
        <f>C54+C58+C79+C127</f>
        <v>257848.40000000002</v>
      </c>
      <c r="D53" s="15">
        <f>D54+D58+D79+D127</f>
        <v>49731.060999999994</v>
      </c>
      <c r="E53" s="15">
        <f t="shared" si="3"/>
        <v>19.286937983714459</v>
      </c>
    </row>
    <row r="54" spans="1:7" ht="24">
      <c r="A54" s="25" t="s">
        <v>85</v>
      </c>
      <c r="B54" s="26" t="s">
        <v>1133</v>
      </c>
      <c r="C54" s="27">
        <f>C55+C56+C57</f>
        <v>64510.9</v>
      </c>
      <c r="D54" s="27">
        <f>D55+D56+D57</f>
        <v>15157.4</v>
      </c>
      <c r="E54" s="27">
        <f t="shared" si="3"/>
        <v>23.495874340615305</v>
      </c>
    </row>
    <row r="55" spans="1:7" ht="26.25" customHeight="1">
      <c r="A55" s="17" t="s">
        <v>86</v>
      </c>
      <c r="B55" s="18" t="s">
        <v>1134</v>
      </c>
      <c r="C55" s="28">
        <v>63217.599999999999</v>
      </c>
      <c r="D55" s="28">
        <v>14834.1</v>
      </c>
      <c r="E55" s="28">
        <f t="shared" si="3"/>
        <v>23.465142618511301</v>
      </c>
    </row>
    <row r="56" spans="1:7" ht="26.25" customHeight="1">
      <c r="A56" s="17" t="s">
        <v>87</v>
      </c>
      <c r="B56" s="18" t="s">
        <v>1079</v>
      </c>
      <c r="C56" s="28"/>
      <c r="D56" s="28"/>
      <c r="E56" s="28"/>
    </row>
    <row r="57" spans="1:7" ht="26.25" customHeight="1">
      <c r="A57" s="17" t="s">
        <v>88</v>
      </c>
      <c r="B57" s="18" t="s">
        <v>1080</v>
      </c>
      <c r="C57" s="28">
        <v>1293.3</v>
      </c>
      <c r="D57" s="28">
        <v>323.3</v>
      </c>
      <c r="E57" s="28">
        <f t="shared" si="3"/>
        <v>24.998066960488675</v>
      </c>
    </row>
    <row r="58" spans="1:7" ht="24">
      <c r="A58" s="25" t="s">
        <v>89</v>
      </c>
      <c r="B58" s="26" t="s">
        <v>1081</v>
      </c>
      <c r="C58" s="27">
        <f>C59+C65+C60+C61+C62+C63+C64</f>
        <v>46197</v>
      </c>
      <c r="D58" s="27">
        <f>D59+D65+D60+D61+D62+D63+D64</f>
        <v>3342.7</v>
      </c>
      <c r="E58" s="27">
        <f t="shared" ref="E58:E71" si="4">D58/C58*100</f>
        <v>7.2357512392579606</v>
      </c>
      <c r="F58" s="29"/>
      <c r="G58" s="29"/>
    </row>
    <row r="59" spans="1:7" ht="33" customHeight="1">
      <c r="A59" s="30" t="s">
        <v>1048</v>
      </c>
      <c r="B59" s="31" t="s">
        <v>1082</v>
      </c>
      <c r="C59" s="27">
        <v>75.2</v>
      </c>
      <c r="D59" s="27"/>
      <c r="E59" s="27"/>
      <c r="F59" s="29"/>
      <c r="G59" s="29"/>
    </row>
    <row r="60" spans="1:7" ht="22.5">
      <c r="A60" s="30" t="s">
        <v>1048</v>
      </c>
      <c r="B60" s="113" t="s">
        <v>1083</v>
      </c>
      <c r="C60" s="27">
        <v>224.1</v>
      </c>
      <c r="D60" s="27"/>
      <c r="E60" s="27"/>
      <c r="F60" s="29"/>
      <c r="G60" s="29"/>
    </row>
    <row r="61" spans="1:7" ht="37.5" customHeight="1">
      <c r="A61" s="111" t="s">
        <v>1049</v>
      </c>
      <c r="B61" s="115" t="s">
        <v>1084</v>
      </c>
      <c r="C61" s="112"/>
      <c r="D61" s="27"/>
      <c r="E61" s="28"/>
      <c r="F61" s="29"/>
      <c r="G61" s="29"/>
    </row>
    <row r="62" spans="1:7" ht="39.75" customHeight="1">
      <c r="A62" s="111" t="s">
        <v>1050</v>
      </c>
      <c r="B62" s="115" t="s">
        <v>1085</v>
      </c>
      <c r="C62" s="112"/>
      <c r="D62" s="27"/>
      <c r="E62" s="28"/>
      <c r="F62" s="29"/>
      <c r="G62" s="29"/>
    </row>
    <row r="63" spans="1:7" ht="39.75" customHeight="1">
      <c r="A63" s="111" t="s">
        <v>1051</v>
      </c>
      <c r="B63" s="115" t="s">
        <v>1086</v>
      </c>
      <c r="C63" s="112">
        <v>50.5</v>
      </c>
      <c r="D63" s="27"/>
      <c r="E63" s="28"/>
      <c r="F63" s="29"/>
      <c r="G63" s="29"/>
    </row>
    <row r="64" spans="1:7" ht="36" customHeight="1">
      <c r="A64" s="111" t="s">
        <v>1052</v>
      </c>
      <c r="B64" s="115" t="s">
        <v>1087</v>
      </c>
      <c r="C64" s="112">
        <v>5000</v>
      </c>
      <c r="D64" s="27"/>
      <c r="E64" s="28"/>
      <c r="F64" s="29"/>
      <c r="G64" s="29"/>
    </row>
    <row r="65" spans="1:7" s="12" customFormat="1" ht="13.5" customHeight="1">
      <c r="A65" s="17" t="s">
        <v>90</v>
      </c>
      <c r="B65" s="114" t="s">
        <v>1088</v>
      </c>
      <c r="C65" s="19">
        <f>C66+C74</f>
        <v>40847.200000000004</v>
      </c>
      <c r="D65" s="19">
        <f>D66+D74</f>
        <v>3342.7</v>
      </c>
      <c r="E65" s="19">
        <f t="shared" si="4"/>
        <v>8.1834250572866676</v>
      </c>
    </row>
    <row r="66" spans="1:7" s="12" customFormat="1">
      <c r="A66" s="17" t="s">
        <v>91</v>
      </c>
      <c r="B66" s="18" t="s">
        <v>1089</v>
      </c>
      <c r="C66" s="19">
        <f>C69+C73+C68+C70+C71+C72</f>
        <v>33075.4</v>
      </c>
      <c r="D66" s="19">
        <f>D69+D73+D68+D70+D71</f>
        <v>2649.7</v>
      </c>
      <c r="E66" s="19">
        <f t="shared" si="4"/>
        <v>8.0110898129727826</v>
      </c>
    </row>
    <row r="67" spans="1:7" ht="14.25" hidden="1" customHeight="1">
      <c r="A67" s="34" t="s">
        <v>91</v>
      </c>
      <c r="B67" s="35" t="s">
        <v>92</v>
      </c>
      <c r="C67" s="28"/>
      <c r="D67" s="28"/>
      <c r="E67" s="19" t="e">
        <f t="shared" si="4"/>
        <v>#DIV/0!</v>
      </c>
    </row>
    <row r="68" spans="1:7" ht="57" customHeight="1">
      <c r="A68" s="32" t="s">
        <v>1032</v>
      </c>
      <c r="B68" s="106" t="s">
        <v>1090</v>
      </c>
      <c r="C68" s="19">
        <v>3587.2</v>
      </c>
      <c r="D68" s="28">
        <v>896.8</v>
      </c>
      <c r="E68" s="19">
        <f t="shared" si="4"/>
        <v>25</v>
      </c>
    </row>
    <row r="69" spans="1:7" ht="26.25" customHeight="1">
      <c r="A69" s="32" t="s">
        <v>93</v>
      </c>
      <c r="B69" s="18" t="s">
        <v>1091</v>
      </c>
      <c r="C69" s="28">
        <v>3497.2</v>
      </c>
      <c r="D69" s="28"/>
      <c r="E69" s="19"/>
    </row>
    <row r="70" spans="1:7" ht="56.25" customHeight="1">
      <c r="A70" s="107" t="s">
        <v>1033</v>
      </c>
      <c r="B70" s="18" t="s">
        <v>1092</v>
      </c>
      <c r="C70" s="19">
        <v>4903.8999999999996</v>
      </c>
      <c r="D70" s="28">
        <v>1225.9000000000001</v>
      </c>
      <c r="E70" s="19">
        <f t="shared" si="4"/>
        <v>24.998470605028654</v>
      </c>
    </row>
    <row r="71" spans="1:7" ht="48" customHeight="1">
      <c r="A71" s="107" t="s">
        <v>1034</v>
      </c>
      <c r="B71" s="18" t="s">
        <v>1093</v>
      </c>
      <c r="C71" s="19">
        <v>2398.1</v>
      </c>
      <c r="D71" s="28">
        <v>527</v>
      </c>
      <c r="E71" s="19">
        <f t="shared" si="4"/>
        <v>21.975730786872941</v>
      </c>
    </row>
    <row r="72" spans="1:7" ht="48" customHeight="1">
      <c r="A72" s="107" t="s">
        <v>1139</v>
      </c>
      <c r="B72" s="18" t="s">
        <v>1138</v>
      </c>
      <c r="C72" s="19">
        <v>8689</v>
      </c>
      <c r="D72" s="28"/>
      <c r="E72" s="19"/>
    </row>
    <row r="73" spans="1:7" ht="67.5">
      <c r="A73" s="36" t="s">
        <v>1035</v>
      </c>
      <c r="B73" s="18" t="s">
        <v>1094</v>
      </c>
      <c r="C73" s="19">
        <v>10000</v>
      </c>
      <c r="D73" s="28"/>
      <c r="E73" s="19"/>
    </row>
    <row r="74" spans="1:7">
      <c r="A74" s="17" t="s">
        <v>94</v>
      </c>
      <c r="B74" s="18" t="s">
        <v>1095</v>
      </c>
      <c r="C74" s="19">
        <f>C78+C75+C76+C77</f>
        <v>7771.8</v>
      </c>
      <c r="D74" s="19">
        <f>D78+D75+D76+D77</f>
        <v>693</v>
      </c>
      <c r="E74" s="19"/>
    </row>
    <row r="75" spans="1:7" ht="22.5" customHeight="1">
      <c r="A75" s="37" t="s">
        <v>95</v>
      </c>
      <c r="B75" s="18" t="s">
        <v>1096</v>
      </c>
      <c r="C75" s="19"/>
      <c r="D75" s="28"/>
      <c r="E75" s="19"/>
    </row>
    <row r="76" spans="1:7" ht="48" customHeight="1">
      <c r="A76" s="37" t="s">
        <v>1045</v>
      </c>
      <c r="B76" s="18" t="s">
        <v>1097</v>
      </c>
      <c r="C76" s="19">
        <v>2771.8</v>
      </c>
      <c r="D76" s="28">
        <v>693</v>
      </c>
      <c r="E76" s="19"/>
    </row>
    <row r="77" spans="1:7" ht="43.5" customHeight="1">
      <c r="A77" s="37" t="s">
        <v>1046</v>
      </c>
      <c r="B77" s="18" t="s">
        <v>1098</v>
      </c>
      <c r="C77" s="19"/>
      <c r="D77" s="28"/>
      <c r="E77" s="19"/>
    </row>
    <row r="78" spans="1:7" s="41" customFormat="1" ht="67.5">
      <c r="A78" s="36" t="s">
        <v>96</v>
      </c>
      <c r="B78" s="33" t="s">
        <v>1099</v>
      </c>
      <c r="C78" s="38">
        <v>5000</v>
      </c>
      <c r="D78" s="102"/>
      <c r="E78" s="19"/>
      <c r="F78" s="39"/>
      <c r="G78" s="40"/>
    </row>
    <row r="79" spans="1:7" ht="24">
      <c r="A79" s="13" t="s">
        <v>97</v>
      </c>
      <c r="B79" s="14" t="s">
        <v>1100</v>
      </c>
      <c r="C79" s="15">
        <f>C80+C82+C120+C121+C123+C122+C124+C125+C119+C126</f>
        <v>147140.50000000003</v>
      </c>
      <c r="D79" s="15">
        <f>D80+D82+D120+D121+D123+D122+D124+D125+D119+D126</f>
        <v>31230.960999999996</v>
      </c>
      <c r="E79" s="15">
        <f t="shared" ref="E79" si="5">E80+E82+E120+E121+E123+E122+E124+E125+E119</f>
        <v>207.98284333386516</v>
      </c>
    </row>
    <row r="80" spans="1:7" ht="23.25" customHeight="1">
      <c r="A80" s="17" t="s">
        <v>98</v>
      </c>
      <c r="B80" s="18" t="s">
        <v>1101</v>
      </c>
      <c r="C80" s="19">
        <f>C81</f>
        <v>4285.3</v>
      </c>
      <c r="D80" s="19">
        <f>D81</f>
        <v>2099.3000000000002</v>
      </c>
      <c r="E80" s="19">
        <f t="shared" ref="E80:E135" si="6">D80/C80*100</f>
        <v>48.988402212213849</v>
      </c>
    </row>
    <row r="81" spans="1:5" ht="23.25" customHeight="1">
      <c r="A81" s="17" t="s">
        <v>98</v>
      </c>
      <c r="B81" s="18" t="s">
        <v>1102</v>
      </c>
      <c r="C81" s="19">
        <v>4285.3</v>
      </c>
      <c r="D81" s="19">
        <v>2099.3000000000002</v>
      </c>
      <c r="E81" s="19">
        <f t="shared" si="6"/>
        <v>48.988402212213849</v>
      </c>
    </row>
    <row r="82" spans="1:5" ht="23.25" customHeight="1">
      <c r="A82" s="42" t="s">
        <v>99</v>
      </c>
      <c r="B82" s="26" t="s">
        <v>1103</v>
      </c>
      <c r="C82" s="43">
        <f>C83+C84+C85+C86+C87+C88+C89+C90+C91+C92+C93+C94+C96+C97+C98+C99+C100+C102+C103+C104+C105+C106+C107+C108+C109+C110+C112+C114+C116+C101+C117+C118+C111+C113+C115</f>
        <v>121339.6</v>
      </c>
      <c r="D82" s="43">
        <f>D83+D84+D85+D86+D87+D88+D89+D90+D91+D92+D93+D94+D96+D97+D98+D99+D100+D102+D103+D104+D105+D106+D107+D108+D109+D110+D112+D114+D116+D101+D117+D118+D111+D113</f>
        <v>25824.661</v>
      </c>
      <c r="E82" s="43">
        <f t="shared" si="6"/>
        <v>21.282962033829019</v>
      </c>
    </row>
    <row r="83" spans="1:5" ht="34.5" customHeight="1">
      <c r="A83" s="44" t="s">
        <v>100</v>
      </c>
      <c r="B83" s="18" t="s">
        <v>1104</v>
      </c>
      <c r="C83" s="43">
        <v>2.2999999999999998</v>
      </c>
      <c r="D83" s="43"/>
      <c r="E83" s="43">
        <f t="shared" si="6"/>
        <v>0</v>
      </c>
    </row>
    <row r="84" spans="1:5" ht="46.5" customHeight="1">
      <c r="A84" s="44" t="s">
        <v>101</v>
      </c>
      <c r="B84" s="18" t="s">
        <v>1105</v>
      </c>
      <c r="C84" s="43">
        <v>369.5</v>
      </c>
      <c r="D84" s="43">
        <v>92.4</v>
      </c>
      <c r="E84" s="19">
        <f t="shared" si="6"/>
        <v>25.006765899864686</v>
      </c>
    </row>
    <row r="85" spans="1:5" ht="56.25">
      <c r="A85" s="45" t="s">
        <v>102</v>
      </c>
      <c r="B85" s="18" t="s">
        <v>1106</v>
      </c>
      <c r="C85" s="43">
        <v>4614.2</v>
      </c>
      <c r="D85" s="43">
        <v>1105</v>
      </c>
      <c r="E85" s="19">
        <f t="shared" si="6"/>
        <v>23.947813272073166</v>
      </c>
    </row>
    <row r="86" spans="1:5" ht="25.5" customHeight="1">
      <c r="A86" s="45" t="s">
        <v>103</v>
      </c>
      <c r="B86" s="18" t="s">
        <v>1107</v>
      </c>
      <c r="C86" s="43">
        <v>213.5</v>
      </c>
      <c r="D86" s="43">
        <v>46.9</v>
      </c>
      <c r="E86" s="19">
        <f t="shared" si="6"/>
        <v>21.967213114754099</v>
      </c>
    </row>
    <row r="87" spans="1:5" ht="35.25" customHeight="1">
      <c r="A87" s="45" t="s">
        <v>104</v>
      </c>
      <c r="B87" s="18" t="s">
        <v>1108</v>
      </c>
      <c r="C87" s="43">
        <v>21.4</v>
      </c>
      <c r="D87" s="43">
        <v>1.8</v>
      </c>
      <c r="E87" s="19">
        <f t="shared" si="6"/>
        <v>8.4112149532710294</v>
      </c>
    </row>
    <row r="88" spans="1:5" ht="35.25" customHeight="1">
      <c r="A88" s="108" t="s">
        <v>1036</v>
      </c>
      <c r="B88" s="18" t="s">
        <v>1109</v>
      </c>
      <c r="C88" s="43">
        <v>1800.2</v>
      </c>
      <c r="D88" s="43">
        <v>99.1</v>
      </c>
      <c r="E88" s="19">
        <f t="shared" si="6"/>
        <v>5.5049438951227634</v>
      </c>
    </row>
    <row r="89" spans="1:5" ht="45.75" customHeight="1">
      <c r="A89" s="108" t="s">
        <v>1037</v>
      </c>
      <c r="B89" s="18" t="s">
        <v>1110</v>
      </c>
      <c r="C89" s="43">
        <v>2435.9</v>
      </c>
      <c r="D89" s="43">
        <v>608.86099999999999</v>
      </c>
      <c r="E89" s="19">
        <f t="shared" si="6"/>
        <v>24.99532000492631</v>
      </c>
    </row>
    <row r="90" spans="1:5" ht="46.5" customHeight="1">
      <c r="A90" s="108" t="s">
        <v>1038</v>
      </c>
      <c r="B90" s="18" t="s">
        <v>1111</v>
      </c>
      <c r="C90" s="43">
        <v>2.1</v>
      </c>
      <c r="D90" s="43">
        <v>2.1</v>
      </c>
      <c r="E90" s="19">
        <f t="shared" si="6"/>
        <v>100</v>
      </c>
    </row>
    <row r="91" spans="1:5" ht="36.75" customHeight="1">
      <c r="A91" s="108" t="s">
        <v>1039</v>
      </c>
      <c r="B91" s="18" t="s">
        <v>1112</v>
      </c>
      <c r="C91" s="43">
        <v>19.8</v>
      </c>
      <c r="D91" s="43"/>
      <c r="E91" s="19">
        <f t="shared" si="6"/>
        <v>0</v>
      </c>
    </row>
    <row r="92" spans="1:5" ht="33" customHeight="1">
      <c r="A92" s="45" t="s">
        <v>105</v>
      </c>
      <c r="B92" s="18" t="s">
        <v>1113</v>
      </c>
      <c r="C92" s="43">
        <v>57808.4</v>
      </c>
      <c r="D92" s="43">
        <v>10546</v>
      </c>
      <c r="E92" s="19">
        <f t="shared" si="6"/>
        <v>18.243023505234532</v>
      </c>
    </row>
    <row r="93" spans="1:5" ht="45.75" customHeight="1">
      <c r="A93" s="44" t="s">
        <v>106</v>
      </c>
      <c r="B93" s="18" t="s">
        <v>1114</v>
      </c>
      <c r="C93" s="43">
        <v>9.1999999999999993</v>
      </c>
      <c r="D93" s="43">
        <v>2.2999999999999998</v>
      </c>
      <c r="E93" s="43">
        <f t="shared" si="6"/>
        <v>25</v>
      </c>
    </row>
    <row r="94" spans="1:5" ht="47.25" customHeight="1">
      <c r="A94" s="44" t="s">
        <v>107</v>
      </c>
      <c r="B94" s="18" t="s">
        <v>1115</v>
      </c>
      <c r="C94" s="43">
        <v>347.1</v>
      </c>
      <c r="D94" s="43">
        <v>80.8</v>
      </c>
      <c r="E94" s="19">
        <f t="shared" si="6"/>
        <v>23.278594065110916</v>
      </c>
    </row>
    <row r="95" spans="1:5" ht="47.25" customHeight="1">
      <c r="A95" s="44" t="s">
        <v>108</v>
      </c>
      <c r="B95" s="18" t="s">
        <v>1116</v>
      </c>
      <c r="C95" s="43"/>
      <c r="D95" s="43"/>
      <c r="E95" s="19"/>
    </row>
    <row r="96" spans="1:5" ht="36" customHeight="1">
      <c r="A96" s="44" t="s">
        <v>109</v>
      </c>
      <c r="B96" s="18" t="s">
        <v>1117</v>
      </c>
      <c r="C96" s="43">
        <v>13840</v>
      </c>
      <c r="D96" s="43">
        <v>2941.1</v>
      </c>
      <c r="E96" s="19">
        <f t="shared" si="6"/>
        <v>21.250722543352602</v>
      </c>
    </row>
    <row r="97" spans="1:5" ht="56.25" customHeight="1">
      <c r="A97" s="44" t="s">
        <v>110</v>
      </c>
      <c r="B97" s="18" t="s">
        <v>1118</v>
      </c>
      <c r="C97" s="43">
        <v>19.3</v>
      </c>
      <c r="D97" s="43">
        <v>4.8</v>
      </c>
      <c r="E97" s="43">
        <f t="shared" si="6"/>
        <v>24.870466321243523</v>
      </c>
    </row>
    <row r="98" spans="1:5" ht="57" customHeight="1">
      <c r="A98" s="44" t="s">
        <v>111</v>
      </c>
      <c r="B98" s="18" t="s">
        <v>1119</v>
      </c>
      <c r="C98" s="43">
        <v>261.89999999999998</v>
      </c>
      <c r="D98" s="43">
        <v>60</v>
      </c>
      <c r="E98" s="19">
        <f t="shared" si="6"/>
        <v>22.90950744558992</v>
      </c>
    </row>
    <row r="99" spans="1:5" ht="68.25" customHeight="1">
      <c r="A99" s="44" t="s">
        <v>112</v>
      </c>
      <c r="B99" s="18" t="s">
        <v>1120</v>
      </c>
      <c r="C99" s="19">
        <v>70.2</v>
      </c>
      <c r="D99" s="19">
        <v>21.7</v>
      </c>
      <c r="E99" s="19">
        <f t="shared" si="6"/>
        <v>30.911680911680911</v>
      </c>
    </row>
    <row r="100" spans="1:5" ht="124.5" customHeight="1">
      <c r="A100" s="44" t="s">
        <v>113</v>
      </c>
      <c r="B100" s="18" t="s">
        <v>1121</v>
      </c>
      <c r="C100" s="19">
        <v>4538</v>
      </c>
      <c r="D100" s="19">
        <v>1500</v>
      </c>
      <c r="E100" s="19">
        <f t="shared" si="6"/>
        <v>33.054208902600266</v>
      </c>
    </row>
    <row r="101" spans="1:5" ht="70.5" customHeight="1">
      <c r="A101" s="44" t="s">
        <v>1047</v>
      </c>
      <c r="B101" s="18" t="s">
        <v>1122</v>
      </c>
      <c r="C101" s="19">
        <v>18.399999999999999</v>
      </c>
      <c r="D101" s="19">
        <v>4.5</v>
      </c>
      <c r="E101" s="19">
        <f t="shared" si="6"/>
        <v>24.456521739130437</v>
      </c>
    </row>
    <row r="102" spans="1:5" ht="33.75">
      <c r="A102" s="44" t="s">
        <v>114</v>
      </c>
      <c r="B102" s="18" t="s">
        <v>1123</v>
      </c>
      <c r="C102" s="19">
        <v>427.4</v>
      </c>
      <c r="D102" s="19">
        <v>84.9</v>
      </c>
      <c r="E102" s="19">
        <f t="shared" si="6"/>
        <v>19.864295741693965</v>
      </c>
    </row>
    <row r="103" spans="1:5" ht="45">
      <c r="A103" s="44" t="s">
        <v>115</v>
      </c>
      <c r="B103" s="18" t="s">
        <v>1124</v>
      </c>
      <c r="C103" s="19">
        <v>485.7</v>
      </c>
      <c r="D103" s="19">
        <v>93.5</v>
      </c>
      <c r="E103" s="19">
        <f t="shared" si="6"/>
        <v>19.250566193123326</v>
      </c>
    </row>
    <row r="104" spans="1:5" ht="57" customHeight="1">
      <c r="A104" s="44" t="s">
        <v>116</v>
      </c>
      <c r="B104" s="18" t="s">
        <v>117</v>
      </c>
      <c r="C104" s="19">
        <v>7873.1</v>
      </c>
      <c r="D104" s="19">
        <v>2730</v>
      </c>
      <c r="E104" s="19">
        <f t="shared" si="6"/>
        <v>34.675032706303746</v>
      </c>
    </row>
    <row r="105" spans="1:5" ht="57" customHeight="1">
      <c r="A105" s="44" t="s">
        <v>118</v>
      </c>
      <c r="B105" s="18" t="s">
        <v>119</v>
      </c>
      <c r="C105" s="19">
        <v>234.8</v>
      </c>
      <c r="D105" s="19">
        <v>116.3</v>
      </c>
      <c r="E105" s="19">
        <f t="shared" si="6"/>
        <v>49.531516183986369</v>
      </c>
    </row>
    <row r="106" spans="1:5" ht="56.25" customHeight="1">
      <c r="A106" s="44" t="s">
        <v>120</v>
      </c>
      <c r="B106" s="18" t="s">
        <v>121</v>
      </c>
      <c r="C106" s="19">
        <v>39</v>
      </c>
      <c r="D106" s="19">
        <v>10.199999999999999</v>
      </c>
      <c r="E106" s="19">
        <f t="shared" si="6"/>
        <v>26.15384615384615</v>
      </c>
    </row>
    <row r="107" spans="1:5" ht="79.5" customHeight="1">
      <c r="A107" s="44" t="s">
        <v>122</v>
      </c>
      <c r="B107" s="18" t="s">
        <v>123</v>
      </c>
      <c r="C107" s="19">
        <v>11765</v>
      </c>
      <c r="D107" s="19">
        <v>2866</v>
      </c>
      <c r="E107" s="19">
        <f t="shared" si="6"/>
        <v>24.360390990225245</v>
      </c>
    </row>
    <row r="108" spans="1:5" ht="46.5" customHeight="1">
      <c r="A108" s="44" t="s">
        <v>124</v>
      </c>
      <c r="B108" s="18" t="s">
        <v>125</v>
      </c>
      <c r="C108" s="19">
        <v>108.7</v>
      </c>
      <c r="D108" s="19">
        <v>11.6</v>
      </c>
      <c r="E108" s="19">
        <f t="shared" si="6"/>
        <v>10.671573137074516</v>
      </c>
    </row>
    <row r="109" spans="1:5" ht="45">
      <c r="A109" s="44" t="s">
        <v>126</v>
      </c>
      <c r="B109" s="18" t="s">
        <v>127</v>
      </c>
      <c r="C109" s="19">
        <v>427</v>
      </c>
      <c r="D109" s="19">
        <v>83.7</v>
      </c>
      <c r="E109" s="19">
        <f t="shared" si="6"/>
        <v>19.601873536299767</v>
      </c>
    </row>
    <row r="110" spans="1:5" ht="34.5" customHeight="1">
      <c r="A110" s="44" t="s">
        <v>128</v>
      </c>
      <c r="B110" s="18" t="s">
        <v>129</v>
      </c>
      <c r="C110" s="19">
        <v>6.2</v>
      </c>
      <c r="D110" s="19">
        <v>6.2</v>
      </c>
      <c r="E110" s="19">
        <f t="shared" si="6"/>
        <v>100</v>
      </c>
    </row>
    <row r="111" spans="1:5" ht="54" customHeight="1">
      <c r="A111" s="44" t="s">
        <v>1057</v>
      </c>
      <c r="B111" s="18" t="s">
        <v>1068</v>
      </c>
      <c r="C111" s="19">
        <v>0.1</v>
      </c>
      <c r="D111" s="19"/>
      <c r="E111" s="19">
        <f t="shared" si="6"/>
        <v>0</v>
      </c>
    </row>
    <row r="112" spans="1:5" ht="34.5" customHeight="1">
      <c r="A112" s="44" t="s">
        <v>130</v>
      </c>
      <c r="B112" s="18" t="s">
        <v>1067</v>
      </c>
      <c r="C112" s="19">
        <v>2869.6</v>
      </c>
      <c r="D112" s="19">
        <v>903.9</v>
      </c>
      <c r="E112" s="19">
        <f t="shared" si="6"/>
        <v>31.499163646501255</v>
      </c>
    </row>
    <row r="113" spans="1:5" ht="56.25" customHeight="1">
      <c r="A113" s="44" t="s">
        <v>1077</v>
      </c>
      <c r="B113" s="18" t="s">
        <v>1066</v>
      </c>
      <c r="C113" s="19">
        <v>45.6</v>
      </c>
      <c r="D113" s="19"/>
      <c r="E113" s="19"/>
    </row>
    <row r="114" spans="1:5" ht="34.5" customHeight="1">
      <c r="A114" s="44" t="s">
        <v>131</v>
      </c>
      <c r="B114" s="18" t="s">
        <v>1069</v>
      </c>
      <c r="C114" s="19">
        <v>656.2</v>
      </c>
      <c r="D114" s="19"/>
      <c r="E114" s="19">
        <f t="shared" si="6"/>
        <v>0</v>
      </c>
    </row>
    <row r="115" spans="1:5" ht="43.5" customHeight="1">
      <c r="A115" s="44" t="s">
        <v>1141</v>
      </c>
      <c r="B115" s="18" t="s">
        <v>1140</v>
      </c>
      <c r="C115" s="19">
        <v>500.1</v>
      </c>
      <c r="D115" s="19"/>
      <c r="E115" s="19">
        <f t="shared" si="6"/>
        <v>0</v>
      </c>
    </row>
    <row r="116" spans="1:5" ht="36" customHeight="1">
      <c r="A116" s="44" t="s">
        <v>132</v>
      </c>
      <c r="B116" s="18" t="s">
        <v>1070</v>
      </c>
      <c r="C116" s="19">
        <v>99.4</v>
      </c>
      <c r="D116" s="19"/>
      <c r="E116" s="19">
        <f t="shared" si="6"/>
        <v>0</v>
      </c>
    </row>
    <row r="117" spans="1:5" ht="45">
      <c r="A117" s="44" t="s">
        <v>133</v>
      </c>
      <c r="B117" s="18" t="s">
        <v>1071</v>
      </c>
      <c r="C117" s="19">
        <v>9408.7999999999993</v>
      </c>
      <c r="D117" s="19">
        <v>1800.6</v>
      </c>
      <c r="E117" s="19">
        <f t="shared" si="6"/>
        <v>19.137403282033841</v>
      </c>
    </row>
    <row r="118" spans="1:5" ht="45.75" customHeight="1">
      <c r="A118" s="44" t="s">
        <v>134</v>
      </c>
      <c r="B118" s="18" t="s">
        <v>1072</v>
      </c>
      <c r="C118" s="19">
        <v>1.5</v>
      </c>
      <c r="D118" s="19">
        <v>0.4</v>
      </c>
      <c r="E118" s="19">
        <f t="shared" si="6"/>
        <v>26.666666666666668</v>
      </c>
    </row>
    <row r="119" spans="1:5" ht="46.5" customHeight="1">
      <c r="A119" s="109" t="s">
        <v>1040</v>
      </c>
      <c r="B119" s="18" t="s">
        <v>1073</v>
      </c>
      <c r="C119" s="19">
        <v>1236</v>
      </c>
      <c r="D119" s="19"/>
      <c r="E119" s="19">
        <f t="shared" si="6"/>
        <v>0</v>
      </c>
    </row>
    <row r="120" spans="1:5" ht="35.25" customHeight="1">
      <c r="A120" s="46" t="s">
        <v>135</v>
      </c>
      <c r="B120" s="18" t="s">
        <v>1074</v>
      </c>
      <c r="C120" s="19">
        <v>5832</v>
      </c>
      <c r="D120" s="19">
        <v>1522.6</v>
      </c>
      <c r="E120" s="19">
        <f t="shared" si="6"/>
        <v>26.107681755829905</v>
      </c>
    </row>
    <row r="121" spans="1:5" ht="24.75" customHeight="1">
      <c r="A121" s="17" t="s">
        <v>136</v>
      </c>
      <c r="B121" s="18" t="s">
        <v>1075</v>
      </c>
      <c r="C121" s="19">
        <v>602.1</v>
      </c>
      <c r="D121" s="19">
        <v>150.5</v>
      </c>
      <c r="E121" s="19">
        <f t="shared" si="6"/>
        <v>24.995847865803022</v>
      </c>
    </row>
    <row r="122" spans="1:5" ht="33" customHeight="1">
      <c r="A122" s="110" t="s">
        <v>1041</v>
      </c>
      <c r="B122" s="18" t="s">
        <v>1076</v>
      </c>
      <c r="C122" s="19">
        <v>0.8</v>
      </c>
      <c r="D122" s="19"/>
      <c r="E122" s="19">
        <f t="shared" si="6"/>
        <v>0</v>
      </c>
    </row>
    <row r="123" spans="1:5" ht="33.75">
      <c r="A123" s="47" t="s">
        <v>137</v>
      </c>
      <c r="B123" s="18" t="s">
        <v>1135</v>
      </c>
      <c r="C123" s="19">
        <v>58.5</v>
      </c>
      <c r="D123" s="19">
        <v>15.3</v>
      </c>
      <c r="E123" s="19">
        <f t="shared" si="6"/>
        <v>26.153846153846157</v>
      </c>
    </row>
    <row r="124" spans="1:5" ht="57.75" customHeight="1">
      <c r="A124" s="116" t="s">
        <v>1058</v>
      </c>
      <c r="B124" s="18" t="s">
        <v>1125</v>
      </c>
      <c r="C124" s="19">
        <v>4825.8</v>
      </c>
      <c r="D124" s="19">
        <v>930.3</v>
      </c>
      <c r="E124" s="19">
        <f t="shared" si="6"/>
        <v>19.277632724107917</v>
      </c>
    </row>
    <row r="125" spans="1:5" ht="40.5" customHeight="1">
      <c r="A125" s="110" t="s">
        <v>1042</v>
      </c>
      <c r="B125" s="18" t="s">
        <v>1126</v>
      </c>
      <c r="C125" s="19">
        <v>1.7</v>
      </c>
      <c r="D125" s="19">
        <v>0.7</v>
      </c>
      <c r="E125" s="19">
        <f t="shared" si="6"/>
        <v>41.17647058823529</v>
      </c>
    </row>
    <row r="126" spans="1:5" ht="36" customHeight="1">
      <c r="A126" s="110" t="s">
        <v>1078</v>
      </c>
      <c r="B126" s="18" t="s">
        <v>1127</v>
      </c>
      <c r="C126" s="19">
        <v>8958.7000000000007</v>
      </c>
      <c r="D126" s="19">
        <v>687.6</v>
      </c>
      <c r="E126" s="19">
        <f t="shared" si="6"/>
        <v>7.6752207351513047</v>
      </c>
    </row>
    <row r="127" spans="1:5" ht="16.5" customHeight="1">
      <c r="A127" s="103" t="s">
        <v>1019</v>
      </c>
      <c r="B127" s="14" t="s">
        <v>1128</v>
      </c>
      <c r="C127" s="24"/>
      <c r="D127" s="19"/>
      <c r="E127" s="19"/>
    </row>
    <row r="128" spans="1:5" ht="16.5" customHeight="1">
      <c r="A128" s="103" t="s">
        <v>1023</v>
      </c>
      <c r="B128" s="14" t="s">
        <v>1129</v>
      </c>
      <c r="C128" s="24">
        <f>C129</f>
        <v>0</v>
      </c>
      <c r="D128" s="19"/>
      <c r="E128" s="19"/>
    </row>
    <row r="129" spans="1:6" ht="22.5" customHeight="1">
      <c r="A129" s="47" t="s">
        <v>1024</v>
      </c>
      <c r="B129" s="18" t="s">
        <v>1025</v>
      </c>
      <c r="C129" s="19"/>
      <c r="D129" s="19"/>
      <c r="E129" s="19"/>
    </row>
    <row r="130" spans="1:6" ht="68.25" customHeight="1">
      <c r="A130" s="105" t="s">
        <v>1028</v>
      </c>
      <c r="B130" s="14" t="s">
        <v>1030</v>
      </c>
      <c r="C130" s="24">
        <f>C131</f>
        <v>0</v>
      </c>
      <c r="D130" s="24">
        <f>D131</f>
        <v>0</v>
      </c>
      <c r="E130" s="19"/>
    </row>
    <row r="131" spans="1:6" ht="38.25" customHeight="1">
      <c r="A131" s="104" t="s">
        <v>1029</v>
      </c>
      <c r="B131" s="18" t="s">
        <v>1130</v>
      </c>
      <c r="C131" s="19"/>
      <c r="D131" s="19"/>
      <c r="E131" s="19"/>
    </row>
    <row r="132" spans="1:6" ht="33.75">
      <c r="A132" s="48" t="s">
        <v>138</v>
      </c>
      <c r="B132" s="49" t="s">
        <v>139</v>
      </c>
      <c r="C132" s="24">
        <f>C133</f>
        <v>-389.70000000000005</v>
      </c>
      <c r="D132" s="24">
        <f>D133</f>
        <v>-389.70000000000005</v>
      </c>
      <c r="E132" s="24">
        <f t="shared" si="6"/>
        <v>100</v>
      </c>
    </row>
    <row r="133" spans="1:6" ht="33.75">
      <c r="A133" s="50" t="s">
        <v>140</v>
      </c>
      <c r="B133" s="51" t="s">
        <v>141</v>
      </c>
      <c r="C133" s="43">
        <f>+C134+C135</f>
        <v>-389.70000000000005</v>
      </c>
      <c r="D133" s="43">
        <f>+D134+D135</f>
        <v>-389.70000000000005</v>
      </c>
      <c r="E133" s="43">
        <f t="shared" si="6"/>
        <v>100</v>
      </c>
    </row>
    <row r="134" spans="1:6" ht="33.75" customHeight="1">
      <c r="A134" s="32" t="s">
        <v>142</v>
      </c>
      <c r="B134" s="33" t="s">
        <v>1131</v>
      </c>
      <c r="C134" s="19">
        <v>-355.6</v>
      </c>
      <c r="D134" s="19">
        <v>-355.6</v>
      </c>
      <c r="E134" s="19">
        <f t="shared" si="6"/>
        <v>100</v>
      </c>
    </row>
    <row r="135" spans="1:6" ht="58.5" customHeight="1">
      <c r="A135" s="52" t="s">
        <v>143</v>
      </c>
      <c r="B135" s="33" t="s">
        <v>1132</v>
      </c>
      <c r="C135" s="19">
        <v>-34.1</v>
      </c>
      <c r="D135" s="19">
        <v>-34.1</v>
      </c>
      <c r="E135" s="19">
        <f t="shared" si="6"/>
        <v>100</v>
      </c>
    </row>
    <row r="136" spans="1:6">
      <c r="A136" s="13" t="s">
        <v>144</v>
      </c>
      <c r="B136" s="53" t="s">
        <v>145</v>
      </c>
      <c r="C136" s="54">
        <f>C7+C52</f>
        <v>298299.2</v>
      </c>
      <c r="D136" s="54">
        <f>D7+D52</f>
        <v>59439.260999999991</v>
      </c>
      <c r="E136" s="15">
        <f>D136/C136*100</f>
        <v>19.926054444664949</v>
      </c>
    </row>
    <row r="137" spans="1:6">
      <c r="A137" s="55" t="s">
        <v>146</v>
      </c>
      <c r="B137" s="56"/>
      <c r="C137" s="57"/>
      <c r="D137" s="57"/>
      <c r="E137" s="57"/>
    </row>
    <row r="138" spans="1:6">
      <c r="A138" s="58" t="s">
        <v>147</v>
      </c>
      <c r="B138" s="59" t="s">
        <v>148</v>
      </c>
      <c r="C138" s="60">
        <f>SUM(C139:C144)</f>
        <v>47327.3</v>
      </c>
      <c r="D138" s="60">
        <f>SUM(D139:D144)</f>
        <v>11137.099999999999</v>
      </c>
      <c r="E138" s="61">
        <f t="shared" ref="E138:E155" si="7">ROUND(D138/C138*100,1)</f>
        <v>23.5</v>
      </c>
      <c r="F138" s="29"/>
    </row>
    <row r="139" spans="1:6" ht="33.75">
      <c r="A139" s="62" t="s">
        <v>149</v>
      </c>
      <c r="B139" s="63" t="s">
        <v>150</v>
      </c>
      <c r="C139" s="64">
        <v>35975.1</v>
      </c>
      <c r="D139" s="64">
        <v>8821.5</v>
      </c>
      <c r="E139" s="65">
        <f t="shared" si="7"/>
        <v>24.5</v>
      </c>
      <c r="F139" s="29"/>
    </row>
    <row r="140" spans="1:6">
      <c r="A140" s="62" t="s">
        <v>1043</v>
      </c>
      <c r="B140" s="63" t="s">
        <v>1044</v>
      </c>
      <c r="C140" s="64">
        <v>0.8</v>
      </c>
      <c r="D140" s="64">
        <v>0</v>
      </c>
      <c r="E140" s="65"/>
      <c r="F140" s="29"/>
    </row>
    <row r="141" spans="1:6" ht="24" customHeight="1">
      <c r="A141" s="62" t="s">
        <v>151</v>
      </c>
      <c r="B141" s="63" t="s">
        <v>152</v>
      </c>
      <c r="C141" s="64">
        <v>8302.1</v>
      </c>
      <c r="D141" s="64">
        <v>1788.3</v>
      </c>
      <c r="E141" s="65">
        <f t="shared" si="7"/>
        <v>21.5</v>
      </c>
      <c r="F141" s="29"/>
    </row>
    <row r="142" spans="1:6" ht="24" customHeight="1">
      <c r="A142" s="62" t="s">
        <v>153</v>
      </c>
      <c r="B142" s="63" t="s">
        <v>154</v>
      </c>
      <c r="C142" s="64">
        <v>366.5</v>
      </c>
      <c r="D142" s="64">
        <v>0</v>
      </c>
      <c r="E142" s="65"/>
      <c r="F142" s="29"/>
    </row>
    <row r="143" spans="1:6" ht="13.5" customHeight="1">
      <c r="A143" s="62" t="s">
        <v>155</v>
      </c>
      <c r="B143" s="63" t="s">
        <v>156</v>
      </c>
      <c r="C143" s="64">
        <v>117</v>
      </c>
      <c r="D143" s="64">
        <v>0</v>
      </c>
      <c r="E143" s="65"/>
      <c r="F143" s="29"/>
    </row>
    <row r="144" spans="1:6">
      <c r="A144" s="62" t="s">
        <v>157</v>
      </c>
      <c r="B144" s="63" t="s">
        <v>158</v>
      </c>
      <c r="C144" s="64">
        <v>2565.8000000000002</v>
      </c>
      <c r="D144" s="64">
        <v>527.29999999999995</v>
      </c>
      <c r="E144" s="65">
        <f t="shared" si="7"/>
        <v>20.6</v>
      </c>
      <c r="F144" s="29"/>
    </row>
    <row r="145" spans="1:6">
      <c r="A145" s="58" t="s">
        <v>159</v>
      </c>
      <c r="B145" s="59" t="s">
        <v>160</v>
      </c>
      <c r="C145" s="60">
        <f>SUM(C146:C146)</f>
        <v>602.1</v>
      </c>
      <c r="D145" s="60">
        <f>SUM(D146:D146)</f>
        <v>144.4</v>
      </c>
      <c r="E145" s="61">
        <f t="shared" si="7"/>
        <v>24</v>
      </c>
      <c r="F145" s="29"/>
    </row>
    <row r="146" spans="1:6">
      <c r="A146" s="62" t="s">
        <v>161</v>
      </c>
      <c r="B146" s="63" t="s">
        <v>162</v>
      </c>
      <c r="C146" s="64">
        <v>602.1</v>
      </c>
      <c r="D146" s="64">
        <v>144.4</v>
      </c>
      <c r="E146" s="65">
        <f t="shared" si="7"/>
        <v>24</v>
      </c>
      <c r="F146" s="29"/>
    </row>
    <row r="147" spans="1:6" ht="24">
      <c r="A147" s="58" t="s">
        <v>163</v>
      </c>
      <c r="B147" s="59" t="s">
        <v>164</v>
      </c>
      <c r="C147" s="60">
        <f>SUM(C148:C148)</f>
        <v>1052.4000000000001</v>
      </c>
      <c r="D147" s="60">
        <f>SUM(D148:D148)</f>
        <v>212.2</v>
      </c>
      <c r="E147" s="61">
        <f t="shared" si="7"/>
        <v>20.2</v>
      </c>
      <c r="F147" s="29"/>
    </row>
    <row r="148" spans="1:6" ht="22.5">
      <c r="A148" s="62" t="s">
        <v>165</v>
      </c>
      <c r="B148" s="63" t="s">
        <v>166</v>
      </c>
      <c r="C148" s="64">
        <v>1052.4000000000001</v>
      </c>
      <c r="D148" s="64">
        <v>212.2</v>
      </c>
      <c r="E148" s="65">
        <f t="shared" si="7"/>
        <v>20.2</v>
      </c>
      <c r="F148" s="29"/>
    </row>
    <row r="149" spans="1:6">
      <c r="A149" s="58" t="s">
        <v>167</v>
      </c>
      <c r="B149" s="59" t="s">
        <v>168</v>
      </c>
      <c r="C149" s="60">
        <f>SUM(C150:C152)</f>
        <v>23957.200000000001</v>
      </c>
      <c r="D149" s="60">
        <f>SUM(D150:D152)</f>
        <v>1358.4</v>
      </c>
      <c r="E149" s="61">
        <f t="shared" si="7"/>
        <v>5.7</v>
      </c>
      <c r="F149" s="29"/>
    </row>
    <row r="150" spans="1:6">
      <c r="A150" s="62" t="s">
        <v>169</v>
      </c>
      <c r="B150" s="63" t="s">
        <v>170</v>
      </c>
      <c r="C150" s="64">
        <v>129.4</v>
      </c>
      <c r="D150" s="64">
        <v>0</v>
      </c>
      <c r="E150" s="65">
        <f t="shared" si="7"/>
        <v>0</v>
      </c>
      <c r="F150" s="29"/>
    </row>
    <row r="151" spans="1:6">
      <c r="A151" s="62" t="s">
        <v>171</v>
      </c>
      <c r="B151" s="63" t="s">
        <v>172</v>
      </c>
      <c r="C151" s="64">
        <v>23420</v>
      </c>
      <c r="D151" s="64">
        <v>1358.4</v>
      </c>
      <c r="E151" s="65">
        <f t="shared" si="7"/>
        <v>5.8</v>
      </c>
      <c r="F151" s="29"/>
    </row>
    <row r="152" spans="1:6" ht="12.75" customHeight="1">
      <c r="A152" s="62" t="s">
        <v>173</v>
      </c>
      <c r="B152" s="63" t="s">
        <v>174</v>
      </c>
      <c r="C152" s="64">
        <v>407.8</v>
      </c>
      <c r="D152" s="64">
        <v>0</v>
      </c>
      <c r="E152" s="65">
        <f t="shared" si="7"/>
        <v>0</v>
      </c>
      <c r="F152" s="29"/>
    </row>
    <row r="153" spans="1:6">
      <c r="A153" s="58" t="s">
        <v>175</v>
      </c>
      <c r="B153" s="59" t="s">
        <v>176</v>
      </c>
      <c r="C153" s="60">
        <f>SUM(C154:C157)</f>
        <v>9149.9</v>
      </c>
      <c r="D153" s="60">
        <f>SUM(D154:D157)</f>
        <v>746.1</v>
      </c>
      <c r="E153" s="61">
        <f t="shared" si="7"/>
        <v>8.1999999999999993</v>
      </c>
      <c r="F153" s="29"/>
    </row>
    <row r="154" spans="1:6">
      <c r="A154" s="62" t="s">
        <v>177</v>
      </c>
      <c r="B154" s="63" t="s">
        <v>178</v>
      </c>
      <c r="C154" s="64"/>
      <c r="D154" s="64">
        <v>0</v>
      </c>
      <c r="E154" s="61" t="e">
        <f t="shared" si="7"/>
        <v>#DIV/0!</v>
      </c>
      <c r="F154" s="29"/>
    </row>
    <row r="155" spans="1:6">
      <c r="A155" s="62" t="s">
        <v>179</v>
      </c>
      <c r="B155" s="63" t="s">
        <v>180</v>
      </c>
      <c r="C155" s="64"/>
      <c r="D155" s="64">
        <v>0</v>
      </c>
      <c r="E155" s="65" t="e">
        <f t="shared" si="7"/>
        <v>#DIV/0!</v>
      </c>
      <c r="F155" s="29"/>
    </row>
    <row r="156" spans="1:6">
      <c r="A156" s="62" t="s">
        <v>181</v>
      </c>
      <c r="B156" s="63" t="s">
        <v>182</v>
      </c>
      <c r="C156" s="64"/>
      <c r="D156" s="64"/>
      <c r="E156" s="65"/>
      <c r="F156" s="29"/>
    </row>
    <row r="157" spans="1:6">
      <c r="A157" s="62" t="s">
        <v>1059</v>
      </c>
      <c r="B157" s="63" t="s">
        <v>1060</v>
      </c>
      <c r="C157" s="64">
        <v>9149.9</v>
      </c>
      <c r="D157" s="64">
        <v>746.1</v>
      </c>
      <c r="E157" s="65"/>
      <c r="F157" s="29"/>
    </row>
    <row r="158" spans="1:6">
      <c r="A158" s="58" t="s">
        <v>183</v>
      </c>
      <c r="B158" s="59" t="s">
        <v>184</v>
      </c>
      <c r="C158" s="60">
        <f>SUM(C159:C163)</f>
        <v>115681.49999999999</v>
      </c>
      <c r="D158" s="60">
        <f>SUM(D159:D163)</f>
        <v>20100.399999999998</v>
      </c>
      <c r="E158" s="61">
        <f t="shared" ref="E158:E174" si="8">ROUND(D158/C158*100,1)</f>
        <v>17.399999999999999</v>
      </c>
      <c r="F158" s="29"/>
    </row>
    <row r="159" spans="1:6">
      <c r="A159" s="62" t="s">
        <v>185</v>
      </c>
      <c r="B159" s="63" t="s">
        <v>186</v>
      </c>
      <c r="C159" s="64">
        <v>13040.9</v>
      </c>
      <c r="D159" s="64">
        <v>2375.8000000000002</v>
      </c>
      <c r="E159" s="65">
        <f t="shared" si="8"/>
        <v>18.2</v>
      </c>
      <c r="F159" s="29"/>
    </row>
    <row r="160" spans="1:6">
      <c r="A160" s="62" t="s">
        <v>187</v>
      </c>
      <c r="B160" s="63" t="s">
        <v>188</v>
      </c>
      <c r="C160" s="64">
        <v>83566.100000000006</v>
      </c>
      <c r="D160" s="64">
        <v>14424</v>
      </c>
      <c r="E160" s="65">
        <f t="shared" si="8"/>
        <v>17.3</v>
      </c>
      <c r="F160" s="29"/>
    </row>
    <row r="161" spans="1:6">
      <c r="A161" s="62" t="s">
        <v>189</v>
      </c>
      <c r="B161" s="63" t="s">
        <v>190</v>
      </c>
      <c r="C161" s="64">
        <v>10398.4</v>
      </c>
      <c r="D161" s="64">
        <v>1863.5</v>
      </c>
      <c r="E161" s="65">
        <f t="shared" si="8"/>
        <v>17.899999999999999</v>
      </c>
      <c r="F161" s="29"/>
    </row>
    <row r="162" spans="1:6">
      <c r="A162" s="62" t="s">
        <v>191</v>
      </c>
      <c r="B162" s="63" t="s">
        <v>192</v>
      </c>
      <c r="C162" s="64">
        <v>1935.2</v>
      </c>
      <c r="D162" s="64">
        <v>99.1</v>
      </c>
      <c r="E162" s="65">
        <f t="shared" si="8"/>
        <v>5.0999999999999996</v>
      </c>
      <c r="F162" s="29"/>
    </row>
    <row r="163" spans="1:6">
      <c r="A163" s="62" t="s">
        <v>193</v>
      </c>
      <c r="B163" s="63" t="s">
        <v>194</v>
      </c>
      <c r="C163" s="64">
        <v>6740.9</v>
      </c>
      <c r="D163" s="64">
        <v>1338</v>
      </c>
      <c r="E163" s="65">
        <f t="shared" si="8"/>
        <v>19.8</v>
      </c>
      <c r="F163" s="29"/>
    </row>
    <row r="164" spans="1:6">
      <c r="A164" s="58" t="s">
        <v>195</v>
      </c>
      <c r="B164" s="59" t="s">
        <v>196</v>
      </c>
      <c r="C164" s="60">
        <f>SUM(C165:C165)</f>
        <v>29139.9</v>
      </c>
      <c r="D164" s="60">
        <f>SUM(D165:D165)</f>
        <v>3964.2</v>
      </c>
      <c r="E164" s="61">
        <f t="shared" si="8"/>
        <v>13.6</v>
      </c>
      <c r="F164" s="29"/>
    </row>
    <row r="165" spans="1:6">
      <c r="A165" s="62" t="s">
        <v>197</v>
      </c>
      <c r="B165" s="63" t="s">
        <v>198</v>
      </c>
      <c r="C165" s="64">
        <v>29139.9</v>
      </c>
      <c r="D165" s="64">
        <v>3964.2</v>
      </c>
      <c r="E165" s="65">
        <f t="shared" si="8"/>
        <v>13.6</v>
      </c>
      <c r="F165" s="29"/>
    </row>
    <row r="166" spans="1:6">
      <c r="A166" s="58" t="s">
        <v>199</v>
      </c>
      <c r="B166" s="59">
        <v>1000</v>
      </c>
      <c r="C166" s="60">
        <f>SUM(C167:C171)</f>
        <v>75555.199999999997</v>
      </c>
      <c r="D166" s="60">
        <f>SUM(D167:D171)</f>
        <v>17992.7</v>
      </c>
      <c r="E166" s="61">
        <f t="shared" si="8"/>
        <v>23.8</v>
      </c>
      <c r="F166" s="29"/>
    </row>
    <row r="167" spans="1:6">
      <c r="A167" s="62" t="s">
        <v>200</v>
      </c>
      <c r="B167" s="63">
        <v>1001</v>
      </c>
      <c r="C167" s="64">
        <v>696.3</v>
      </c>
      <c r="D167" s="64">
        <v>140.69999999999999</v>
      </c>
      <c r="E167" s="65">
        <f t="shared" si="8"/>
        <v>20.2</v>
      </c>
      <c r="F167" s="29"/>
    </row>
    <row r="168" spans="1:6">
      <c r="A168" s="62" t="s">
        <v>201</v>
      </c>
      <c r="B168" s="63">
        <v>1002</v>
      </c>
      <c r="C168" s="64">
        <v>11795</v>
      </c>
      <c r="D168" s="64">
        <v>2874</v>
      </c>
      <c r="E168" s="65">
        <f t="shared" si="8"/>
        <v>24.4</v>
      </c>
      <c r="F168" s="29"/>
    </row>
    <row r="169" spans="1:6">
      <c r="A169" s="62" t="s">
        <v>202</v>
      </c>
      <c r="B169" s="63">
        <v>1003</v>
      </c>
      <c r="C169" s="64">
        <v>19816.400000000001</v>
      </c>
      <c r="D169" s="64">
        <v>6654.7</v>
      </c>
      <c r="E169" s="65">
        <f t="shared" si="8"/>
        <v>33.6</v>
      </c>
      <c r="F169" s="29"/>
    </row>
    <row r="170" spans="1:6">
      <c r="A170" s="62" t="s">
        <v>203</v>
      </c>
      <c r="B170" s="63">
        <v>1004</v>
      </c>
      <c r="C170" s="64">
        <v>39676.199999999997</v>
      </c>
      <c r="D170" s="64">
        <v>7279</v>
      </c>
      <c r="E170" s="65">
        <f t="shared" si="8"/>
        <v>18.3</v>
      </c>
      <c r="F170" s="29"/>
    </row>
    <row r="171" spans="1:6">
      <c r="A171" s="62" t="s">
        <v>204</v>
      </c>
      <c r="B171" s="63">
        <v>1006</v>
      </c>
      <c r="C171" s="64">
        <v>3571.3</v>
      </c>
      <c r="D171" s="64">
        <v>1044.3</v>
      </c>
      <c r="E171" s="65">
        <f t="shared" si="8"/>
        <v>29.2</v>
      </c>
      <c r="F171" s="29"/>
    </row>
    <row r="172" spans="1:6">
      <c r="A172" s="58" t="s">
        <v>205</v>
      </c>
      <c r="B172" s="59">
        <v>1100</v>
      </c>
      <c r="C172" s="60">
        <f>SUM(C173:C174)</f>
        <v>276.39999999999998</v>
      </c>
      <c r="D172" s="60">
        <f>D173+D174</f>
        <v>41.5</v>
      </c>
      <c r="E172" s="61">
        <f t="shared" si="8"/>
        <v>15</v>
      </c>
      <c r="F172" s="29"/>
    </row>
    <row r="173" spans="1:6">
      <c r="A173" s="62" t="s">
        <v>206</v>
      </c>
      <c r="B173" s="63" t="s">
        <v>1021</v>
      </c>
      <c r="C173" s="64"/>
      <c r="D173" s="64">
        <v>0</v>
      </c>
      <c r="E173" s="65"/>
      <c r="F173" s="29"/>
    </row>
    <row r="174" spans="1:6">
      <c r="A174" s="62" t="s">
        <v>1022</v>
      </c>
      <c r="B174" s="63" t="s">
        <v>1020</v>
      </c>
      <c r="C174" s="64">
        <v>276.39999999999998</v>
      </c>
      <c r="D174" s="64">
        <v>41.5</v>
      </c>
      <c r="E174" s="65">
        <f t="shared" si="8"/>
        <v>15</v>
      </c>
      <c r="F174" s="29"/>
    </row>
    <row r="175" spans="1:6" ht="14.25" customHeight="1">
      <c r="A175" s="58" t="s">
        <v>207</v>
      </c>
      <c r="B175" s="59">
        <v>1300</v>
      </c>
      <c r="C175" s="60">
        <f>SUM(C176:C176)</f>
        <v>7.7</v>
      </c>
      <c r="D175" s="60">
        <f>SUM(D176:D176)</f>
        <v>1.3</v>
      </c>
      <c r="E175" s="61">
        <f>ROUND(D175/C175*100,1)</f>
        <v>16.899999999999999</v>
      </c>
      <c r="F175" s="29"/>
    </row>
    <row r="176" spans="1:6" ht="11.25" customHeight="1">
      <c r="A176" s="62" t="s">
        <v>208</v>
      </c>
      <c r="B176" s="63">
        <v>1301</v>
      </c>
      <c r="C176" s="64">
        <v>7.7</v>
      </c>
      <c r="D176" s="64">
        <v>1.3</v>
      </c>
      <c r="E176" s="65">
        <f>ROUND(D176/C176*100,1)</f>
        <v>16.899999999999999</v>
      </c>
      <c r="F176" s="29"/>
    </row>
    <row r="177" spans="1:6">
      <c r="A177" s="58" t="s">
        <v>209</v>
      </c>
      <c r="B177" s="66"/>
      <c r="C177" s="60">
        <f>C138+C145+C147+C149+C153+C158+C164+C166+C172+C175</f>
        <v>302749.59999999998</v>
      </c>
      <c r="D177" s="60">
        <f>D138+D145+D147+D149+D153+D158+D164+D166+D172+D175</f>
        <v>55698.3</v>
      </c>
      <c r="E177" s="61">
        <f>ROUND(D177/C177*100,1)</f>
        <v>18.399999999999999</v>
      </c>
      <c r="F177" s="29"/>
    </row>
    <row r="178" spans="1:6">
      <c r="A178" s="67" t="s">
        <v>210</v>
      </c>
      <c r="B178" s="68"/>
      <c r="C178" s="69">
        <f>C136-C177</f>
        <v>-4450.3999999999651</v>
      </c>
      <c r="D178" s="69">
        <f>D136-D177</f>
        <v>3740.9609999999884</v>
      </c>
      <c r="E178" s="70"/>
    </row>
    <row r="179" spans="1:6">
      <c r="A179" s="71" t="s">
        <v>211</v>
      </c>
      <c r="B179" s="72" t="s">
        <v>212</v>
      </c>
      <c r="C179" s="73">
        <f>C180+C191+C196</f>
        <v>4450.3999999999651</v>
      </c>
      <c r="D179" s="73">
        <f>D180+D191+D196</f>
        <v>-3740.9999999999927</v>
      </c>
      <c r="E179" s="22"/>
    </row>
    <row r="180" spans="1:6" ht="12.75" customHeight="1">
      <c r="A180" s="74" t="s">
        <v>213</v>
      </c>
      <c r="B180" s="63" t="s">
        <v>214</v>
      </c>
      <c r="C180" s="75">
        <f>C188</f>
        <v>-2271.6999999999998</v>
      </c>
      <c r="D180" s="75">
        <f>D188</f>
        <v>-355.7</v>
      </c>
      <c r="E180" s="19"/>
    </row>
    <row r="181" spans="1:6" ht="16.5" customHeight="1">
      <c r="A181" s="74" t="s">
        <v>215</v>
      </c>
      <c r="B181" s="63" t="s">
        <v>216</v>
      </c>
      <c r="C181" s="75"/>
      <c r="D181" s="75"/>
      <c r="E181" s="19"/>
    </row>
    <row r="182" spans="1:6" ht="23.25" customHeight="1">
      <c r="A182" s="74" t="s">
        <v>217</v>
      </c>
      <c r="B182" s="63" t="s">
        <v>218</v>
      </c>
      <c r="C182" s="75"/>
      <c r="D182" s="75"/>
      <c r="E182" s="19"/>
    </row>
    <row r="183" spans="1:6" ht="21.75" customHeight="1">
      <c r="A183" s="74" t="s">
        <v>219</v>
      </c>
      <c r="B183" s="63" t="s">
        <v>220</v>
      </c>
      <c r="C183" s="75"/>
      <c r="D183" s="75"/>
      <c r="E183" s="19"/>
    </row>
    <row r="184" spans="1:6" ht="25.5" customHeight="1">
      <c r="A184" s="74" t="s">
        <v>221</v>
      </c>
      <c r="B184" s="63" t="s">
        <v>222</v>
      </c>
      <c r="C184" s="75">
        <v>0</v>
      </c>
      <c r="D184" s="75"/>
      <c r="E184" s="19"/>
    </row>
    <row r="185" spans="1:6" ht="23.25" customHeight="1">
      <c r="A185" s="74" t="s">
        <v>223</v>
      </c>
      <c r="B185" s="63" t="s">
        <v>224</v>
      </c>
      <c r="C185" s="75"/>
      <c r="D185" s="75"/>
      <c r="E185" s="19"/>
    </row>
    <row r="186" spans="1:6" ht="23.25" customHeight="1">
      <c r="A186" s="74" t="s">
        <v>225</v>
      </c>
      <c r="B186" s="63" t="s">
        <v>1031</v>
      </c>
      <c r="C186" s="75"/>
      <c r="D186" s="75"/>
      <c r="E186" s="19"/>
    </row>
    <row r="187" spans="1:6" ht="22.5">
      <c r="A187" s="74" t="s">
        <v>226</v>
      </c>
      <c r="B187" s="63" t="s">
        <v>227</v>
      </c>
      <c r="C187" s="75">
        <v>0</v>
      </c>
      <c r="D187" s="75">
        <v>0</v>
      </c>
      <c r="E187" s="19"/>
    </row>
    <row r="188" spans="1:6" ht="22.5">
      <c r="A188" s="74" t="s">
        <v>228</v>
      </c>
      <c r="B188" s="63" t="s">
        <v>229</v>
      </c>
      <c r="C188" s="75">
        <f>SUM(C189)</f>
        <v>-2271.6999999999998</v>
      </c>
      <c r="D188" s="75">
        <f>D189</f>
        <v>-355.7</v>
      </c>
      <c r="E188" s="19"/>
    </row>
    <row r="189" spans="1:6" ht="24.75" customHeight="1">
      <c r="A189" s="74" t="s">
        <v>230</v>
      </c>
      <c r="B189" s="63" t="s">
        <v>231</v>
      </c>
      <c r="C189" s="75">
        <f>C190</f>
        <v>-2271.6999999999998</v>
      </c>
      <c r="D189" s="75">
        <f>D190</f>
        <v>-355.7</v>
      </c>
      <c r="E189" s="19"/>
    </row>
    <row r="190" spans="1:6" ht="24" customHeight="1">
      <c r="A190" s="74" t="s">
        <v>232</v>
      </c>
      <c r="B190" s="63" t="s">
        <v>233</v>
      </c>
      <c r="C190" s="75">
        <v>-2271.6999999999998</v>
      </c>
      <c r="D190" s="75">
        <v>-355.7</v>
      </c>
      <c r="E190" s="19"/>
    </row>
    <row r="191" spans="1:6" ht="15" customHeight="1">
      <c r="A191" s="74" t="s">
        <v>234</v>
      </c>
      <c r="B191" s="63" t="s">
        <v>235</v>
      </c>
      <c r="C191" s="75">
        <f>C192</f>
        <v>-304307.20000000001</v>
      </c>
      <c r="D191" s="75">
        <f>D192</f>
        <v>-59439.299999999996</v>
      </c>
      <c r="E191" s="19"/>
    </row>
    <row r="192" spans="1:6" ht="15" customHeight="1">
      <c r="A192" s="74" t="s">
        <v>236</v>
      </c>
      <c r="B192" s="63" t="s">
        <v>237</v>
      </c>
      <c r="C192" s="75">
        <f>C193</f>
        <v>-304307.20000000001</v>
      </c>
      <c r="D192" s="75">
        <f>D193</f>
        <v>-59439.299999999996</v>
      </c>
      <c r="E192" s="19"/>
    </row>
    <row r="193" spans="1:5">
      <c r="A193" s="74" t="s">
        <v>236</v>
      </c>
      <c r="B193" s="63" t="s">
        <v>238</v>
      </c>
      <c r="C193" s="75">
        <f>C194+C195</f>
        <v>-304307.20000000001</v>
      </c>
      <c r="D193" s="75">
        <f>D194+D195</f>
        <v>-59439.299999999996</v>
      </c>
      <c r="E193" s="19"/>
    </row>
    <row r="194" spans="1:5" ht="22.5">
      <c r="A194" s="74" t="s">
        <v>239</v>
      </c>
      <c r="B194" s="63" t="s">
        <v>240</v>
      </c>
      <c r="C194" s="75">
        <v>-262362.3</v>
      </c>
      <c r="D194" s="75">
        <v>-53559.7</v>
      </c>
      <c r="E194" s="19"/>
    </row>
    <row r="195" spans="1:5" ht="22.5">
      <c r="A195" s="74" t="s">
        <v>241</v>
      </c>
      <c r="B195" s="63" t="s">
        <v>242</v>
      </c>
      <c r="C195" s="75">
        <v>-41944.9</v>
      </c>
      <c r="D195" s="75">
        <v>-5879.6</v>
      </c>
      <c r="E195" s="19"/>
    </row>
    <row r="196" spans="1:5">
      <c r="A196" s="74" t="s">
        <v>243</v>
      </c>
      <c r="B196" s="63" t="s">
        <v>235</v>
      </c>
      <c r="C196" s="75">
        <f>C197</f>
        <v>311029.3</v>
      </c>
      <c r="D196" s="75">
        <f>D197</f>
        <v>56054</v>
      </c>
      <c r="E196" s="19"/>
    </row>
    <row r="197" spans="1:5">
      <c r="A197" s="74" t="s">
        <v>244</v>
      </c>
      <c r="B197" s="63" t="s">
        <v>245</v>
      </c>
      <c r="C197" s="75">
        <f>C199</f>
        <v>311029.3</v>
      </c>
      <c r="D197" s="75">
        <f>D199</f>
        <v>56054</v>
      </c>
      <c r="E197" s="19"/>
    </row>
    <row r="198" spans="1:5" hidden="1">
      <c r="A198" s="74" t="s">
        <v>246</v>
      </c>
      <c r="B198" s="63" t="s">
        <v>245</v>
      </c>
      <c r="C198" s="75"/>
      <c r="D198" s="75"/>
      <c r="E198" s="19"/>
    </row>
    <row r="199" spans="1:5">
      <c r="A199" s="74" t="s">
        <v>247</v>
      </c>
      <c r="B199" s="63" t="s">
        <v>248</v>
      </c>
      <c r="C199" s="75">
        <f>C200+C202</f>
        <v>311029.3</v>
      </c>
      <c r="D199" s="75">
        <f>D200+D202</f>
        <v>56054</v>
      </c>
      <c r="E199" s="19"/>
    </row>
    <row r="200" spans="1:5" ht="22.5">
      <c r="A200" s="74" t="s">
        <v>249</v>
      </c>
      <c r="B200" s="63" t="s">
        <v>250</v>
      </c>
      <c r="C200" s="75">
        <v>265266</v>
      </c>
      <c r="D200" s="75">
        <v>48734.3</v>
      </c>
      <c r="E200" s="19"/>
    </row>
    <row r="201" spans="1:5" ht="22.5" hidden="1">
      <c r="A201" s="74" t="s">
        <v>251</v>
      </c>
      <c r="B201" s="63" t="s">
        <v>250</v>
      </c>
      <c r="C201" s="75">
        <v>171873.5</v>
      </c>
      <c r="D201" s="75"/>
      <c r="E201" s="19"/>
    </row>
    <row r="202" spans="1:5" ht="22.5">
      <c r="A202" s="74" t="s">
        <v>252</v>
      </c>
      <c r="B202" s="63" t="s">
        <v>253</v>
      </c>
      <c r="C202" s="75">
        <v>45763.3</v>
      </c>
      <c r="D202" s="75">
        <v>7319.7</v>
      </c>
      <c r="E202" s="19"/>
    </row>
    <row r="203" spans="1:5" ht="72" hidden="1">
      <c r="A203" s="76" t="s">
        <v>254</v>
      </c>
      <c r="B203" s="63" t="s">
        <v>255</v>
      </c>
      <c r="C203" s="77">
        <v>-170965.2</v>
      </c>
      <c r="D203" s="77"/>
      <c r="E203" s="28"/>
    </row>
    <row r="204" spans="1:5" ht="36" hidden="1">
      <c r="A204" s="78" t="s">
        <v>256</v>
      </c>
      <c r="B204" s="18" t="s">
        <v>257</v>
      </c>
      <c r="C204" s="77"/>
      <c r="D204" s="77"/>
      <c r="E204" s="70"/>
    </row>
    <row r="205" spans="1:5" ht="36" hidden="1">
      <c r="A205" s="78" t="s">
        <v>258</v>
      </c>
      <c r="B205" s="18" t="s">
        <v>259</v>
      </c>
      <c r="C205" s="77"/>
      <c r="D205" s="77"/>
      <c r="E205" s="70"/>
    </row>
    <row r="206" spans="1:5">
      <c r="A206" s="71" t="s">
        <v>260</v>
      </c>
      <c r="B206" s="79" t="s">
        <v>261</v>
      </c>
      <c r="C206" s="69">
        <v>6722.1</v>
      </c>
      <c r="D206" s="69">
        <v>-3385.4</v>
      </c>
      <c r="E206" s="80"/>
    </row>
    <row r="207" spans="1:5">
      <c r="A207" s="81"/>
      <c r="B207" s="81"/>
    </row>
    <row r="208" spans="1:5">
      <c r="A208" s="81"/>
      <c r="B208" s="81"/>
    </row>
    <row r="209" spans="1:5">
      <c r="A209" s="81"/>
      <c r="B209" s="81"/>
    </row>
    <row r="210" spans="1:5">
      <c r="A210" s="82"/>
      <c r="B210" s="83"/>
      <c r="C210" s="84"/>
      <c r="D210" s="84"/>
    </row>
    <row r="211" spans="1:5">
      <c r="A211" s="85" t="s">
        <v>262</v>
      </c>
      <c r="B211" s="83"/>
      <c r="C211" s="84"/>
      <c r="D211" s="86" t="s">
        <v>263</v>
      </c>
      <c r="E211" s="12"/>
    </row>
  </sheetData>
  <sheetProtection selectLockedCells="1" selectUnlockedCells="1"/>
  <autoFilter ref="A5:B206"/>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2019-01-21T06:59:25Z</cp:lastPrinted>
  <dcterms:created xsi:type="dcterms:W3CDTF">2017-12-08T10:45:32Z</dcterms:created>
  <dcterms:modified xsi:type="dcterms:W3CDTF">2019-04-15T14:20:31Z</dcterms:modified>
</cp:coreProperties>
</file>